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smadzio\Desktop\"/>
    </mc:Choice>
  </mc:AlternateContent>
  <xr:revisionPtr revIDLastSave="0" documentId="13_ncr:1_{75F224A1-50EE-4AB8-8B86-C10BA593D293}" xr6:coauthVersionLast="36" xr6:coauthVersionMax="45" xr10:uidLastSave="{00000000-0000-0000-0000-000000000000}"/>
  <bookViews>
    <workbookView xWindow="-108" yWindow="-108" windowWidth="23256" windowHeight="12576" xr2:uid="{8DBBA7DD-AD19-4626-B2CB-C0CA49DEB721}"/>
  </bookViews>
  <sheets>
    <sheet name="MENU" sheetId="1" r:id="rId1"/>
    <sheet name="ACR 240" sheetId="6" r:id="rId2"/>
    <sheet name="Kit PUTTY SEALANT" sheetId="3" r:id="rId3"/>
    <sheet name="FP PIPE WRAP" sheetId="2" r:id="rId4"/>
    <sheet name="PIANA" sheetId="7" r:id="rId5"/>
    <sheet name="FP MORTAR" sheetId="8" r:id="rId6"/>
    <sheet name="FPMF BOARD" sheetId="10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3" l="1"/>
  <c r="F13" i="3"/>
  <c r="G13" i="3"/>
  <c r="H13" i="3"/>
  <c r="I13" i="3"/>
  <c r="J13" i="3"/>
  <c r="K13" i="3"/>
  <c r="L13" i="3"/>
  <c r="M13" i="3"/>
  <c r="D13" i="3"/>
  <c r="D12" i="10" l="1"/>
  <c r="D13" i="10" s="1"/>
  <c r="D4" i="10"/>
  <c r="D5" i="10" s="1"/>
  <c r="D7" i="10" s="1"/>
  <c r="E7" i="10" l="1"/>
  <c r="D6" i="10"/>
  <c r="E6" i="10"/>
  <c r="D14" i="10"/>
  <c r="D15" i="10" s="1"/>
  <c r="E14" i="10"/>
  <c r="E15" i="10" s="1"/>
  <c r="D15" i="8" l="1"/>
  <c r="D14" i="8"/>
  <c r="D6" i="8"/>
  <c r="D7" i="8" s="1"/>
  <c r="G8" i="7" l="1"/>
  <c r="O8" i="7" l="1"/>
  <c r="O9" i="7" s="1"/>
  <c r="G9" i="7"/>
  <c r="M24" i="6" l="1"/>
  <c r="M26" i="6" s="1"/>
  <c r="D24" i="6"/>
  <c r="D26" i="6" s="1"/>
  <c r="D25" i="6" l="1"/>
  <c r="D27" i="6" s="1"/>
  <c r="M25" i="6"/>
  <c r="M27" i="6" s="1"/>
  <c r="F16" i="6" l="1"/>
  <c r="F17" i="6" s="1"/>
  <c r="E16" i="6"/>
  <c r="E17" i="6" s="1"/>
  <c r="G16" i="6"/>
  <c r="G17" i="6" s="1"/>
  <c r="H16" i="6"/>
  <c r="H17" i="6" s="1"/>
  <c r="I16" i="6"/>
  <c r="I17" i="6" s="1"/>
  <c r="J16" i="6"/>
  <c r="J17" i="6" s="1"/>
  <c r="K16" i="6"/>
  <c r="K17" i="6" s="1"/>
  <c r="L16" i="6"/>
  <c r="L17" i="6" s="1"/>
  <c r="M16" i="6"/>
  <c r="M17" i="6" s="1"/>
  <c r="E7" i="6"/>
  <c r="E8" i="6" s="1"/>
  <c r="F7" i="6"/>
  <c r="F8" i="6" s="1"/>
  <c r="G7" i="6"/>
  <c r="G8" i="6" s="1"/>
  <c r="H7" i="6"/>
  <c r="H8" i="6" s="1"/>
  <c r="I7" i="6"/>
  <c r="I8" i="6" s="1"/>
  <c r="J7" i="6"/>
  <c r="J8" i="6" s="1"/>
  <c r="K7" i="6"/>
  <c r="K8" i="6" s="1"/>
  <c r="L7" i="6"/>
  <c r="L8" i="6" s="1"/>
  <c r="M7" i="6"/>
  <c r="M8" i="6" s="1"/>
  <c r="D16" i="6"/>
  <c r="D17" i="6" s="1"/>
  <c r="D7" i="6"/>
  <c r="D8" i="6" s="1"/>
  <c r="N15" i="6"/>
  <c r="N6" i="6"/>
  <c r="D14" i="3"/>
  <c r="D15" i="3" s="1"/>
  <c r="M14" i="3"/>
  <c r="M15" i="3" s="1"/>
  <c r="L14" i="3"/>
  <c r="L15" i="3" s="1"/>
  <c r="K14" i="3"/>
  <c r="K15" i="3" s="1"/>
  <c r="J14" i="3"/>
  <c r="J15" i="3" s="1"/>
  <c r="I14" i="3"/>
  <c r="I15" i="3" s="1"/>
  <c r="H14" i="3"/>
  <c r="H15" i="3" s="1"/>
  <c r="G14" i="3"/>
  <c r="G15" i="3" s="1"/>
  <c r="F14" i="3"/>
  <c r="F15" i="3" s="1"/>
  <c r="E14" i="3"/>
  <c r="E15" i="3" s="1"/>
  <c r="N12" i="3"/>
  <c r="N4" i="3"/>
  <c r="E5" i="3"/>
  <c r="E6" i="3" s="1"/>
  <c r="E7" i="3" s="1"/>
  <c r="F5" i="3"/>
  <c r="F6" i="3" s="1"/>
  <c r="F7" i="3" s="1"/>
  <c r="G5" i="3"/>
  <c r="G6" i="3" s="1"/>
  <c r="G7" i="3" s="1"/>
  <c r="H5" i="3"/>
  <c r="H6" i="3" s="1"/>
  <c r="H7" i="3" s="1"/>
  <c r="I5" i="3"/>
  <c r="I6" i="3" s="1"/>
  <c r="I7" i="3" s="1"/>
  <c r="J5" i="3"/>
  <c r="J6" i="3" s="1"/>
  <c r="J7" i="3" s="1"/>
  <c r="K5" i="3"/>
  <c r="K6" i="3" s="1"/>
  <c r="K7" i="3" s="1"/>
  <c r="L5" i="3"/>
  <c r="L6" i="3" s="1"/>
  <c r="L7" i="3" s="1"/>
  <c r="M5" i="3"/>
  <c r="M6" i="3" s="1"/>
  <c r="M7" i="3" s="1"/>
  <c r="D5" i="3"/>
  <c r="D6" i="3" s="1"/>
  <c r="D7" i="3" s="1"/>
  <c r="N8" i="6" l="1"/>
  <c r="N17" i="6"/>
  <c r="N16" i="6"/>
  <c r="N15" i="3"/>
  <c r="N7" i="3"/>
  <c r="N14" i="3"/>
  <c r="N13" i="3"/>
  <c r="N6" i="3"/>
  <c r="N5" i="3"/>
  <c r="N7" i="6" l="1"/>
  <c r="D6" i="2" l="1"/>
  <c r="N18" i="2" l="1"/>
  <c r="E23" i="2"/>
  <c r="E24" i="2" s="1"/>
  <c r="F23" i="2"/>
  <c r="F24" i="2" s="1"/>
  <c r="G23" i="2"/>
  <c r="G24" i="2" s="1"/>
  <c r="H23" i="2"/>
  <c r="H24" i="2" s="1"/>
  <c r="I23" i="2"/>
  <c r="I24" i="2" s="1"/>
  <c r="J23" i="2"/>
  <c r="J24" i="2" s="1"/>
  <c r="K23" i="2"/>
  <c r="K24" i="2" s="1"/>
  <c r="L23" i="2"/>
  <c r="L24" i="2" s="1"/>
  <c r="M23" i="2"/>
  <c r="M24" i="2" s="1"/>
  <c r="D23" i="2"/>
  <c r="N5" i="2"/>
  <c r="E10" i="2"/>
  <c r="E11" i="2" s="1"/>
  <c r="F10" i="2"/>
  <c r="F11" i="2" s="1"/>
  <c r="G10" i="2"/>
  <c r="G11" i="2" s="1"/>
  <c r="H10" i="2"/>
  <c r="H11" i="2" s="1"/>
  <c r="I10" i="2"/>
  <c r="I11" i="2" s="1"/>
  <c r="J10" i="2"/>
  <c r="J11" i="2" s="1"/>
  <c r="K10" i="2"/>
  <c r="K11" i="2" s="1"/>
  <c r="L10" i="2"/>
  <c r="L11" i="2" s="1"/>
  <c r="M10" i="2"/>
  <c r="M11" i="2" s="1"/>
  <c r="D10" i="2"/>
  <c r="N23" i="2" l="1"/>
  <c r="D24" i="2"/>
  <c r="N24" i="2" s="1"/>
  <c r="N10" i="2"/>
  <c r="D11" i="2"/>
  <c r="D20" i="2"/>
  <c r="E21" i="2"/>
  <c r="F21" i="2"/>
  <c r="G21" i="2"/>
  <c r="H21" i="2"/>
  <c r="I21" i="2"/>
  <c r="J21" i="2"/>
  <c r="K21" i="2"/>
  <c r="L21" i="2"/>
  <c r="M21" i="2"/>
  <c r="D21" i="2"/>
  <c r="E20" i="2"/>
  <c r="E25" i="2" s="1"/>
  <c r="F20" i="2"/>
  <c r="F25" i="2" s="1"/>
  <c r="G20" i="2"/>
  <c r="G25" i="2" s="1"/>
  <c r="H20" i="2"/>
  <c r="H25" i="2" s="1"/>
  <c r="I20" i="2"/>
  <c r="I25" i="2" s="1"/>
  <c r="J20" i="2"/>
  <c r="J25" i="2" s="1"/>
  <c r="K20" i="2"/>
  <c r="K25" i="2" s="1"/>
  <c r="L20" i="2"/>
  <c r="L25" i="2" s="1"/>
  <c r="M20" i="2"/>
  <c r="M25" i="2" s="1"/>
  <c r="E19" i="2"/>
  <c r="F19" i="2"/>
  <c r="G19" i="2"/>
  <c r="H19" i="2"/>
  <c r="I19" i="2"/>
  <c r="J19" i="2"/>
  <c r="K19" i="2"/>
  <c r="L19" i="2"/>
  <c r="M19" i="2"/>
  <c r="D19" i="2"/>
  <c r="E8" i="2"/>
  <c r="F8" i="2"/>
  <c r="G8" i="2"/>
  <c r="H8" i="2"/>
  <c r="I8" i="2"/>
  <c r="J8" i="2"/>
  <c r="K8" i="2"/>
  <c r="L8" i="2"/>
  <c r="M8" i="2"/>
  <c r="D8" i="2"/>
  <c r="E7" i="2"/>
  <c r="E12" i="2" s="1"/>
  <c r="F7" i="2"/>
  <c r="F12" i="2" s="1"/>
  <c r="G7" i="2"/>
  <c r="G12" i="2" s="1"/>
  <c r="H7" i="2"/>
  <c r="H12" i="2" s="1"/>
  <c r="I7" i="2"/>
  <c r="J7" i="2"/>
  <c r="J12" i="2" s="1"/>
  <c r="K7" i="2"/>
  <c r="K12" i="2" s="1"/>
  <c r="L7" i="2"/>
  <c r="L12" i="2" s="1"/>
  <c r="M7" i="2"/>
  <c r="M12" i="2" s="1"/>
  <c r="E6" i="2"/>
  <c r="F6" i="2"/>
  <c r="G6" i="2"/>
  <c r="H6" i="2"/>
  <c r="I6" i="2"/>
  <c r="J6" i="2"/>
  <c r="K6" i="2"/>
  <c r="L6" i="2"/>
  <c r="M6" i="2"/>
  <c r="D7" i="2"/>
  <c r="N21" i="2" l="1"/>
  <c r="D25" i="2"/>
  <c r="N20" i="2"/>
  <c r="N25" i="2" s="1"/>
  <c r="D12" i="2"/>
  <c r="N11" i="2"/>
  <c r="I12" i="2"/>
  <c r="N7" i="2"/>
  <c r="N8" i="2"/>
  <c r="N12" i="2" l="1"/>
</calcChain>
</file>

<file path=xl/sharedStrings.xml><?xml version="1.0" encoding="utf-8"?>
<sst xmlns="http://schemas.openxmlformats.org/spreadsheetml/2006/main" count="143" uniqueCount="76">
  <si>
    <t>Średnica zewn. rury [mm]</t>
  </si>
  <si>
    <t>Wymagana długość opaski [cm]</t>
  </si>
  <si>
    <t>Ilość rur do zabezpieczenia [szt.]</t>
  </si>
  <si>
    <t>Akryl ogniochronny ACR 240</t>
  </si>
  <si>
    <t>Opaska FP PIPE WRAP</t>
  </si>
  <si>
    <t>Płyta ogniochronna FPMF BOARD 1S</t>
  </si>
  <si>
    <t>Płyta ogniochronna FPMF BOARD 2S</t>
  </si>
  <si>
    <t>Zaprawa ogniochronna MORTAR</t>
  </si>
  <si>
    <t>Ilość opasek 25 m [szt.]</t>
  </si>
  <si>
    <t>ZABEZPIECZENIE  JEDNOSTRONNE W STROPIE</t>
  </si>
  <si>
    <t>ZABEZPIECZENIE  DWUSTRONNE W ŚCIANIE</t>
  </si>
  <si>
    <t>Średnica otworu [mm]</t>
  </si>
  <si>
    <t>Ilość zaprawy do uszczelnienia [szt.]</t>
  </si>
  <si>
    <t xml:space="preserve">Cena materiału dla 1 rury </t>
  </si>
  <si>
    <t>Koszt zaprawy do uszczelnienia</t>
  </si>
  <si>
    <t>SUMA</t>
  </si>
  <si>
    <t>Całkowity koszt zabezpieczenia</t>
  </si>
  <si>
    <t>Całkowita cena opaski</t>
  </si>
  <si>
    <t>Ilość FPMF BOARD do uszczelnienia [szt.]</t>
  </si>
  <si>
    <t>Koszt FPMF BOARD do uszczelnienia</t>
  </si>
  <si>
    <t>Płyta ogniochronna FPMF Board</t>
  </si>
  <si>
    <t xml:space="preserve">Akryl ogniochronny ACR 240           </t>
  </si>
  <si>
    <t xml:space="preserve"> Kit ogniochronny Putty Sealant</t>
  </si>
  <si>
    <t>Zaprawa ogniochronna                 FP Mortar</t>
  </si>
  <si>
    <t>Opaska ogniochronna                                          FP PIPE WRAP</t>
  </si>
  <si>
    <t xml:space="preserve">Piana ogniochronna do dylatacji </t>
  </si>
  <si>
    <t>Kit ogniochronny PUTTY SEALANT</t>
  </si>
  <si>
    <t>Cena netto</t>
  </si>
  <si>
    <t>Produkt</t>
  </si>
  <si>
    <t>Średnica zewn. rury, kabla lub wiązki [mm]</t>
  </si>
  <si>
    <t>Ilość przejść do zabezpieczenia [szt.]</t>
  </si>
  <si>
    <t>Wymagana długość kitu Putty Sealant [cm]</t>
  </si>
  <si>
    <t>Wymagana ilość opakowań kitu Putty Sealant [szt.]</t>
  </si>
  <si>
    <t xml:space="preserve">Koszt zabezpieczenia </t>
  </si>
  <si>
    <t>ZABEZPIECZENIE  JEDNOSTRONNE W ŚCIANIE/STROPIE</t>
  </si>
  <si>
    <t>ZABEZPIECZENIE  DWUSTRONNE W ŚCIANIE/STROPIE</t>
  </si>
  <si>
    <t>Głębokość wypełnienia akrylu ACR 240 [mm]</t>
  </si>
  <si>
    <t>Wymagana ilość Akrylu ACR 240 [szt.]</t>
  </si>
  <si>
    <t>Uszczelnienie przejść z płyt FPMF BOARD</t>
  </si>
  <si>
    <t>Zabezpieczenie dylatacji</t>
  </si>
  <si>
    <t>x</t>
  </si>
  <si>
    <t>Ilość instalacji w przepuscie [szt.]</t>
  </si>
  <si>
    <t>Wymagana ilość Akrylu [szt.] (jednostronnie)</t>
  </si>
  <si>
    <t>Wymagana ilość Akrylu [szt.] (dwustronnie)</t>
  </si>
  <si>
    <t>Koszt zabezpieczenia jednostronnego</t>
  </si>
  <si>
    <t>Koszt zabezpieczenia dwustronnego</t>
  </si>
  <si>
    <t>Szerokość dylatacji [mm]</t>
  </si>
  <si>
    <t>Głębokość wypełnienia [mm]</t>
  </si>
  <si>
    <t>Długość dylatacji [m]</t>
  </si>
  <si>
    <t>Piana ogniochronna 089303401</t>
  </si>
  <si>
    <t>Piana ogniochronna 089303405</t>
  </si>
  <si>
    <t>Piana ogniochronna 0893303401</t>
  </si>
  <si>
    <t>Piana ogniochronna 0893303405</t>
  </si>
  <si>
    <t>Wymagana ilość piany [szt.]</t>
  </si>
  <si>
    <t>Pionowe złącza liniowe</t>
  </si>
  <si>
    <t>Szerokość ściany</t>
  </si>
  <si>
    <r>
      <rPr>
        <sz val="9"/>
        <color theme="1"/>
        <rFont val="Calibri"/>
        <family val="2"/>
        <charset val="238"/>
      </rPr>
      <t>≥</t>
    </r>
    <r>
      <rPr>
        <sz val="9"/>
        <color theme="1"/>
        <rFont val="Wuerth Bold"/>
        <charset val="238"/>
      </rPr>
      <t>15 cm</t>
    </r>
  </si>
  <si>
    <t>szerokość złącza, mm</t>
  </si>
  <si>
    <t>5 do 20 mm</t>
  </si>
  <si>
    <t>EI 60</t>
  </si>
  <si>
    <t>Poziome złącza liniowe</t>
  </si>
  <si>
    <t>EI 180</t>
  </si>
  <si>
    <t>Szerokość ściany [mm]</t>
  </si>
  <si>
    <t>Głębokość wypełnienia zaprawy [mm]</t>
  </si>
  <si>
    <t>ZABEZPIECZENIE PRZEPUSTU PROSTOKĄTNEGO</t>
  </si>
  <si>
    <t>Średnice występujących instalacji [mm]</t>
  </si>
  <si>
    <t>Wymagana ilość zaprawy [szt.]</t>
  </si>
  <si>
    <t>ZABEZPIECZENIE PRZEPUSTU OKRĄGŁEGO</t>
  </si>
  <si>
    <t>Wymiary przepustu [mm]</t>
  </si>
  <si>
    <t>Średnica przepustu [mm]</t>
  </si>
  <si>
    <t>Koszt zabezpieczenia</t>
  </si>
  <si>
    <t>Wymagana ilość płyty jednostronnie [szt.]</t>
  </si>
  <si>
    <t>Wymagana ilość płyty dwustronnie [szt.]</t>
  </si>
  <si>
    <t>Board 2S</t>
  </si>
  <si>
    <t>Board 1S</t>
  </si>
  <si>
    <t>WPROWADŹ SWOJE CENY UZYSKANE U PRZEDSTAWICIELA HANDLOWEGO WURTH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</si>
</sst>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\ &quot;zł&quot;"/>
    <numFmt numFmtId="166" formatCode="#,##0.0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Wuerth Book"/>
      <charset val="238"/>
    </font>
    <font>
      <sz val="16"/>
      <color theme="0"/>
      <name val="Wuerth Bold"/>
      <charset val="238"/>
    </font>
    <font>
      <sz val="16"/>
      <color theme="1"/>
      <name val="Wuerth Book"/>
      <charset val="238"/>
    </font>
    <font>
      <u/>
      <sz val="11"/>
      <color theme="10"/>
      <name val="Calibri"/>
      <family val="2"/>
      <charset val="238"/>
      <scheme val="minor"/>
    </font>
    <font>
      <sz val="16"/>
      <name val="Wuerth Book"/>
      <charset val="238"/>
    </font>
    <font>
      <sz val="11"/>
      <color theme="1"/>
      <name val="Wuerth Bold"/>
      <charset val="238"/>
    </font>
    <font>
      <sz val="16"/>
      <color theme="1"/>
      <name val="Wuerth Bold"/>
      <charset val="238"/>
    </font>
    <font>
      <sz val="12"/>
      <color theme="1"/>
      <name val="Wuerth Book"/>
      <charset val="238"/>
    </font>
    <font>
      <b/>
      <sz val="12"/>
      <color theme="1"/>
      <name val="Wuerth Book"/>
      <charset val="238"/>
    </font>
    <font>
      <sz val="9"/>
      <color theme="1"/>
      <name val="Wuerth Bold"/>
      <charset val="238"/>
    </font>
    <font>
      <sz val="9"/>
      <color theme="1"/>
      <name val="Calibri"/>
      <family val="2"/>
      <charset val="238"/>
    </font>
    <font>
      <sz val="9"/>
      <color theme="1"/>
      <name val="Wuerth Bold"/>
      <family val="2"/>
      <charset val="238"/>
    </font>
    <font>
      <sz val="9"/>
      <color theme="1"/>
      <name val="Wuerth Book"/>
      <charset val="238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BEAC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66"/>
        <bgColor indexed="64"/>
      </patternFill>
    </fill>
  </fills>
  <borders count="40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double">
        <color indexed="64"/>
      </left>
      <right style="medium">
        <color indexed="64"/>
      </right>
      <top style="thick">
        <color auto="1"/>
      </top>
      <bottom style="double">
        <color indexed="64"/>
      </bottom>
      <diagonal/>
    </border>
    <border>
      <left style="thick">
        <color auto="1"/>
      </left>
      <right/>
      <top style="double">
        <color indexed="64"/>
      </top>
      <bottom style="double">
        <color indexed="64"/>
      </bottom>
      <diagonal/>
    </border>
    <border>
      <left style="thick">
        <color auto="1"/>
      </left>
      <right/>
      <top style="double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3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3" borderId="0" xfId="0" applyFill="1" applyBorder="1"/>
    <xf numFmtId="0" fontId="0" fillId="3" borderId="22" xfId="0" applyFill="1" applyBorder="1"/>
    <xf numFmtId="0" fontId="0" fillId="3" borderId="23" xfId="0" applyFill="1" applyBorder="1"/>
    <xf numFmtId="165" fontId="1" fillId="3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 applyProtection="1">
      <alignment horizontal="center" vertical="center"/>
    </xf>
    <xf numFmtId="165" fontId="1" fillId="3" borderId="1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5" borderId="0" xfId="0" applyFill="1"/>
    <xf numFmtId="0" fontId="0" fillId="5" borderId="27" xfId="0" applyFill="1" applyBorder="1"/>
    <xf numFmtId="0" fontId="0" fillId="5" borderId="28" xfId="0" applyFill="1" applyBorder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1" fillId="3" borderId="9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5" fontId="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Border="1"/>
    <xf numFmtId="0" fontId="4" fillId="4" borderId="0" xfId="0" applyFont="1" applyFill="1" applyBorder="1" applyAlignment="1">
      <alignment vertical="center" wrapText="1"/>
    </xf>
    <xf numFmtId="0" fontId="0" fillId="5" borderId="23" xfId="0" applyFill="1" applyBorder="1"/>
    <xf numFmtId="0" fontId="0" fillId="5" borderId="32" xfId="0" applyFill="1" applyBorder="1"/>
    <xf numFmtId="0" fontId="0" fillId="4" borderId="23" xfId="0" applyFill="1" applyBorder="1"/>
    <xf numFmtId="0" fontId="0" fillId="6" borderId="0" xfId="0" applyFill="1" applyBorder="1"/>
    <xf numFmtId="0" fontId="0" fillId="6" borderId="0" xfId="0" applyFill="1"/>
    <xf numFmtId="165" fontId="1" fillId="7" borderId="14" xfId="0" applyNumberFormat="1" applyFont="1" applyFill="1" applyBorder="1" applyAlignment="1">
      <alignment horizontal="center"/>
    </xf>
    <xf numFmtId="165" fontId="1" fillId="7" borderId="15" xfId="0" applyNumberFormat="1" applyFont="1" applyFill="1" applyBorder="1" applyAlignment="1">
      <alignment horizontal="center"/>
    </xf>
    <xf numFmtId="0" fontId="0" fillId="7" borderId="0" xfId="0" applyFill="1"/>
    <xf numFmtId="0" fontId="1" fillId="7" borderId="10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165" fontId="1" fillId="7" borderId="12" xfId="0" applyNumberFormat="1" applyFont="1" applyFill="1" applyBorder="1" applyAlignment="1">
      <alignment horizontal="center"/>
    </xf>
    <xf numFmtId="2" fontId="1" fillId="7" borderId="12" xfId="0" applyNumberFormat="1" applyFont="1" applyFill="1" applyBorder="1" applyAlignment="1">
      <alignment horizontal="center" vertical="center"/>
    </xf>
    <xf numFmtId="166" fontId="1" fillId="7" borderId="12" xfId="0" applyNumberFormat="1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0" fillId="3" borderId="25" xfId="0" applyFill="1" applyBorder="1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1" fillId="7" borderId="36" xfId="0" applyFont="1" applyFill="1" applyBorder="1" applyAlignment="1">
      <alignment horizontal="center"/>
    </xf>
    <xf numFmtId="0" fontId="2" fillId="7" borderId="36" xfId="0" applyFont="1" applyFill="1" applyBorder="1" applyAlignment="1">
      <alignment horizontal="center" vertical="center"/>
    </xf>
    <xf numFmtId="2" fontId="2" fillId="7" borderId="36" xfId="0" applyNumberFormat="1" applyFont="1" applyFill="1" applyBorder="1" applyAlignment="1">
      <alignment horizontal="center" vertical="center"/>
    </xf>
    <xf numFmtId="2" fontId="2" fillId="7" borderId="37" xfId="0" applyNumberFormat="1" applyFont="1" applyFill="1" applyBorder="1" applyAlignment="1">
      <alignment horizontal="center" vertical="center"/>
    </xf>
    <xf numFmtId="0" fontId="0" fillId="5" borderId="22" xfId="0" applyFill="1" applyBorder="1"/>
    <xf numFmtId="165" fontId="2" fillId="7" borderId="1" xfId="0" applyNumberFormat="1" applyFont="1" applyFill="1" applyBorder="1" applyAlignment="1">
      <alignment horizontal="center" vertical="center"/>
    </xf>
    <xf numFmtId="165" fontId="2" fillId="7" borderId="36" xfId="0" applyNumberFormat="1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0" fillId="5" borderId="20" xfId="0" applyFill="1" applyBorder="1"/>
    <xf numFmtId="0" fontId="5" fillId="5" borderId="19" xfId="1" quotePrefix="1" applyFill="1" applyBorder="1"/>
    <xf numFmtId="0" fontId="5" fillId="5" borderId="22" xfId="1" applyFill="1" applyBorder="1"/>
    <xf numFmtId="0" fontId="5" fillId="5" borderId="24" xfId="1" applyFill="1" applyBorder="1"/>
    <xf numFmtId="0" fontId="0" fillId="5" borderId="19" xfId="0" applyFill="1" applyBorder="1"/>
    <xf numFmtId="0" fontId="0" fillId="5" borderId="24" xfId="0" applyFill="1" applyBorder="1"/>
    <xf numFmtId="0" fontId="0" fillId="3" borderId="24" xfId="0" applyFill="1" applyBorder="1"/>
    <xf numFmtId="0" fontId="14" fillId="5" borderId="39" xfId="0" applyFont="1" applyFill="1" applyBorder="1" applyAlignment="1"/>
    <xf numFmtId="0" fontId="0" fillId="3" borderId="26" xfId="0" applyFill="1" applyBorder="1"/>
    <xf numFmtId="0" fontId="2" fillId="3" borderId="25" xfId="0" applyFont="1" applyFill="1" applyBorder="1"/>
    <xf numFmtId="0" fontId="9" fillId="5" borderId="33" xfId="0" applyFont="1" applyFill="1" applyBorder="1" applyAlignment="1">
      <alignment horizontal="left"/>
    </xf>
    <xf numFmtId="0" fontId="9" fillId="5" borderId="34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2" fontId="1" fillId="5" borderId="33" xfId="0" applyNumberFormat="1" applyFont="1" applyFill="1" applyBorder="1" applyAlignment="1">
      <alignment horizontal="center"/>
    </xf>
    <xf numFmtId="2" fontId="1" fillId="5" borderId="35" xfId="0" applyNumberFormat="1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5" borderId="34" xfId="0" applyFont="1" applyFill="1" applyBorder="1" applyAlignment="1">
      <alignment horizontal="center"/>
    </xf>
    <xf numFmtId="0" fontId="7" fillId="5" borderId="35" xfId="0" applyFont="1" applyFill="1" applyBorder="1" applyAlignment="1">
      <alignment horizontal="center"/>
    </xf>
    <xf numFmtId="0" fontId="8" fillId="6" borderId="2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4" fillId="5" borderId="20" xfId="1" applyFont="1" applyFill="1" applyBorder="1" applyAlignment="1">
      <alignment horizontal="center" vertical="center" wrapText="1"/>
    </xf>
    <xf numFmtId="0" fontId="4" fillId="5" borderId="21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4" fillId="5" borderId="23" xfId="1" applyFont="1" applyFill="1" applyBorder="1" applyAlignment="1">
      <alignment horizontal="center" vertical="center" wrapText="1"/>
    </xf>
    <xf numFmtId="0" fontId="4" fillId="5" borderId="25" xfId="1" applyFont="1" applyFill="1" applyBorder="1" applyAlignment="1">
      <alignment horizontal="center" vertical="center" wrapText="1"/>
    </xf>
    <xf numFmtId="0" fontId="4" fillId="5" borderId="26" xfId="1" applyFont="1" applyFill="1" applyBorder="1" applyAlignment="1">
      <alignment horizontal="center" vertical="center" wrapText="1"/>
    </xf>
    <xf numFmtId="0" fontId="6" fillId="5" borderId="20" xfId="1" applyFont="1" applyFill="1" applyBorder="1" applyAlignment="1">
      <alignment horizontal="center" vertical="center" wrapText="1"/>
    </xf>
    <xf numFmtId="0" fontId="6" fillId="5" borderId="21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6" fillId="5" borderId="23" xfId="1" applyFont="1" applyFill="1" applyBorder="1" applyAlignment="1">
      <alignment horizontal="center" vertical="center" wrapText="1"/>
    </xf>
    <xf numFmtId="0" fontId="6" fillId="5" borderId="25" xfId="1" applyFont="1" applyFill="1" applyBorder="1" applyAlignment="1">
      <alignment horizontal="center" vertical="center" wrapText="1"/>
    </xf>
    <xf numFmtId="0" fontId="6" fillId="5" borderId="26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3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/>
    </xf>
    <xf numFmtId="0" fontId="11" fillId="5" borderId="34" xfId="0" applyFont="1" applyFill="1" applyBorder="1" applyAlignment="1">
      <alignment horizontal="center"/>
    </xf>
    <xf numFmtId="0" fontId="11" fillId="5" borderId="35" xfId="0" applyFont="1" applyFill="1" applyBorder="1" applyAlignment="1">
      <alignment horizontal="center"/>
    </xf>
    <xf numFmtId="0" fontId="13" fillId="5" borderId="33" xfId="0" applyFont="1" applyFill="1" applyBorder="1" applyAlignment="1">
      <alignment horizontal="center"/>
    </xf>
    <xf numFmtId="0" fontId="14" fillId="5" borderId="33" xfId="0" applyFont="1" applyFill="1" applyBorder="1" applyAlignment="1">
      <alignment horizontal="center"/>
    </xf>
    <xf numFmtId="0" fontId="14" fillId="5" borderId="35" xfId="0" applyFont="1" applyFill="1" applyBorder="1" applyAlignment="1">
      <alignment horizontal="center"/>
    </xf>
    <xf numFmtId="0" fontId="14" fillId="5" borderId="34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colors>
    <mruColors>
      <color rgb="FFEBEAC7"/>
      <color rgb="FFFF9966"/>
      <color rgb="FFF5F9BD"/>
      <color rgb="FF89DCE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FP MORTAR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PIANA!A1"/><Relationship Id="rId2" Type="http://schemas.openxmlformats.org/officeDocument/2006/relationships/hyperlink" Target="#'ACR 240'!A1"/><Relationship Id="rId1" Type="http://schemas.openxmlformats.org/officeDocument/2006/relationships/image" Target="../media/image1.png"/><Relationship Id="rId6" Type="http://schemas.openxmlformats.org/officeDocument/2006/relationships/hyperlink" Target="#'Kit PUTTY SEALANT'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FP PIPE WRAP'!A1"/><Relationship Id="rId4" Type="http://schemas.openxmlformats.org/officeDocument/2006/relationships/hyperlink" Target="#'FPMF BOARD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480060</xdr:colOff>
      <xdr:row>1</xdr:row>
      <xdr:rowOff>7620</xdr:rowOff>
    </xdr:from>
    <xdr:to>
      <xdr:col>11</xdr:col>
      <xdr:colOff>202474</xdr:colOff>
      <xdr:row>5</xdr:row>
      <xdr:rowOff>167640</xdr:rowOff>
    </xdr:to>
    <xdr:pic>
      <xdr:nvPicPr>
        <xdr:cNvPr id="2" name="Logo" descr="awkg_logo2010">
          <a:extLst>
            <a:ext uri="{FF2B5EF4-FFF2-40B4-BE49-F238E27FC236}">
              <a16:creationId xmlns:a16="http://schemas.microsoft.com/office/drawing/2014/main" id="{14B14598-1961-49E3-96BE-4A5167BF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190500"/>
          <a:ext cx="4812574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228602</xdr:colOff>
      <xdr:row>8</xdr:row>
      <xdr:rowOff>30481</xdr:rowOff>
    </xdr:from>
    <xdr:to>
      <xdr:col>1</xdr:col>
      <xdr:colOff>577850</xdr:colOff>
      <xdr:row>13</xdr:row>
      <xdr:rowOff>108787</xdr:rowOff>
    </xdr:to>
    <xdr:pic>
      <xdr:nvPicPr>
        <xdr:cNvPr id="3" name="Obraz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69DD01-276C-42D2-89EF-112E58DD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2" y="1501141"/>
          <a:ext cx="350518" cy="999056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15</xdr:row>
      <xdr:rowOff>68580</xdr:rowOff>
    </xdr:from>
    <xdr:to>
      <xdr:col>1</xdr:col>
      <xdr:colOff>698468</xdr:colOff>
      <xdr:row>20</xdr:row>
      <xdr:rowOff>117379</xdr:rowOff>
    </xdr:to>
    <xdr:pic>
      <xdr:nvPicPr>
        <xdr:cNvPr id="7" name="Obraz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968317-C417-4EA4-90CC-F72A42CC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241" y="2651760"/>
          <a:ext cx="533367" cy="963199"/>
        </a:xfrm>
        <a:prstGeom prst="rect">
          <a:avLst/>
        </a:prstGeom>
      </xdr:spPr>
    </xdr:pic>
    <xdr:clientData/>
  </xdr:twoCellAnchor>
  <xdr:twoCellAnchor editAs="oneCell">
    <xdr:from>
      <xdr:col>6</xdr:col>
      <xdr:colOff>54431</xdr:colOff>
      <xdr:row>8</xdr:row>
      <xdr:rowOff>97970</xdr:rowOff>
    </xdr:from>
    <xdr:to>
      <xdr:col>6</xdr:col>
      <xdr:colOff>765557</xdr:colOff>
      <xdr:row>13</xdr:row>
      <xdr:rowOff>152400</xdr:rowOff>
    </xdr:to>
    <xdr:pic>
      <xdr:nvPicPr>
        <xdr:cNvPr id="11" name="Obraz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9B87DA-DFC1-42A4-97E5-BD93AC98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20145" y="1589313"/>
          <a:ext cx="711126" cy="99060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15</xdr:row>
      <xdr:rowOff>68580</xdr:rowOff>
    </xdr:from>
    <xdr:to>
      <xdr:col>7</xdr:col>
      <xdr:colOff>17068</xdr:colOff>
      <xdr:row>20</xdr:row>
      <xdr:rowOff>153670</xdr:rowOff>
    </xdr:to>
    <xdr:pic>
      <xdr:nvPicPr>
        <xdr:cNvPr id="13" name="Obraz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F1B6142-2EE4-4710-9367-41A5EBF7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09060" y="2842260"/>
          <a:ext cx="801928" cy="999490"/>
        </a:xfrm>
        <a:prstGeom prst="rect">
          <a:avLst/>
        </a:prstGeom>
      </xdr:spPr>
    </xdr:pic>
    <xdr:clientData/>
  </xdr:twoCellAnchor>
  <xdr:oneCellAnchor>
    <xdr:from>
      <xdr:col>11</xdr:col>
      <xdr:colOff>45722</xdr:colOff>
      <xdr:row>8</xdr:row>
      <xdr:rowOff>175260</xdr:rowOff>
    </xdr:from>
    <xdr:ext cx="771775" cy="757678"/>
    <xdr:pic>
      <xdr:nvPicPr>
        <xdr:cNvPr id="19" name="Obraz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7A25BA-22CD-4A3F-B669-4874E58C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5322" y="3863340"/>
          <a:ext cx="771775" cy="757678"/>
        </a:xfrm>
        <a:prstGeom prst="rect">
          <a:avLst/>
        </a:prstGeom>
      </xdr:spPr>
    </xdr:pic>
    <xdr:clientData/>
  </xdr:oneCellAnchor>
  <xdr:oneCellAnchor>
    <xdr:from>
      <xdr:col>11</xdr:col>
      <xdr:colOff>99060</xdr:colOff>
      <xdr:row>15</xdr:row>
      <xdr:rowOff>76200</xdr:rowOff>
    </xdr:from>
    <xdr:ext cx="628951" cy="990600"/>
    <xdr:pic>
      <xdr:nvPicPr>
        <xdr:cNvPr id="20" name="Obraz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5AB718C-3FF5-4652-8285-57FDE26E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60420" y="3764280"/>
          <a:ext cx="628951" cy="990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243839</xdr:colOff>
      <xdr:row>9</xdr:row>
      <xdr:rowOff>68222</xdr:rowOff>
    </xdr:from>
    <xdr:to>
      <xdr:col>17</xdr:col>
      <xdr:colOff>534432</xdr:colOff>
      <xdr:row>18</xdr:row>
      <xdr:rowOff>106680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C1F1773-3AED-4F57-BC74-8C7830E94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8919" y="1988462"/>
          <a:ext cx="2119393" cy="1951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432595</xdr:colOff>
      <xdr:row>10</xdr:row>
      <xdr:rowOff>167640</xdr:rowOff>
    </xdr:from>
    <xdr:to>
      <xdr:col>22</xdr:col>
      <xdr:colOff>144031</xdr:colOff>
      <xdr:row>17</xdr:row>
      <xdr:rowOff>87266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FF3EB75-12DB-4839-9498-C605B2E0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26475" y="2385060"/>
          <a:ext cx="2759436" cy="1344566"/>
        </a:xfrm>
        <a:prstGeom prst="rect">
          <a:avLst/>
        </a:prstGeom>
      </xdr:spPr>
    </xdr:pic>
    <xdr:clientData/>
  </xdr:twoCellAnchor>
  <xdr:twoCellAnchor editAs="oneCell">
    <xdr:from>
      <xdr:col>17</xdr:col>
      <xdr:colOff>518160</xdr:colOff>
      <xdr:row>1</xdr:row>
      <xdr:rowOff>125271</xdr:rowOff>
    </xdr:from>
    <xdr:to>
      <xdr:col>22</xdr:col>
      <xdr:colOff>148016</xdr:colOff>
      <xdr:row>7</xdr:row>
      <xdr:rowOff>94995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D0D59CC-6085-4058-A401-CF5C0A58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2040" y="430071"/>
          <a:ext cx="2677856" cy="1188924"/>
        </a:xfrm>
        <a:prstGeom prst="rect">
          <a:avLst/>
        </a:prstGeom>
      </xdr:spPr>
    </xdr:pic>
    <xdr:clientData/>
  </xdr:twoCellAnchor>
  <xdr:twoCellAnchor editAs="oneCell">
    <xdr:from>
      <xdr:col>14</xdr:col>
      <xdr:colOff>243840</xdr:colOff>
      <xdr:row>0</xdr:row>
      <xdr:rowOff>15240</xdr:rowOff>
    </xdr:from>
    <xdr:to>
      <xdr:col>17</xdr:col>
      <xdr:colOff>485767</xdr:colOff>
      <xdr:row>9</xdr:row>
      <xdr:rowOff>53340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60A0DAC-E19E-4562-8688-680934FC1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8920" y="15240"/>
          <a:ext cx="2070727" cy="195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457201</xdr:colOff>
      <xdr:row>18</xdr:row>
      <xdr:rowOff>281940</xdr:rowOff>
    </xdr:from>
    <xdr:to>
      <xdr:col>17</xdr:col>
      <xdr:colOff>128553</xdr:colOff>
      <xdr:row>30</xdr:row>
      <xdr:rowOff>149929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D4999DF-6873-4B8F-BAE9-B49A4F09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22281" y="4114800"/>
          <a:ext cx="1500152" cy="2367349"/>
        </a:xfrm>
        <a:prstGeom prst="rect">
          <a:avLst/>
        </a:prstGeom>
      </xdr:spPr>
    </xdr:pic>
    <xdr:clientData/>
  </xdr:twoCellAnchor>
  <xdr:twoCellAnchor editAs="oneCell">
    <xdr:from>
      <xdr:col>16</xdr:col>
      <xdr:colOff>563880</xdr:colOff>
      <xdr:row>19</xdr:row>
      <xdr:rowOff>7620</xdr:rowOff>
    </xdr:from>
    <xdr:to>
      <xdr:col>19</xdr:col>
      <xdr:colOff>354371</xdr:colOff>
      <xdr:row>30</xdr:row>
      <xdr:rowOff>83426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F67A36A6-C625-485F-BD28-162CBBD9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48160" y="4137660"/>
          <a:ext cx="1619291" cy="2277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88900</xdr:colOff>
      <xdr:row>0</xdr:row>
      <xdr:rowOff>0</xdr:rowOff>
    </xdr:from>
    <xdr:to>
      <xdr:col>17</xdr:col>
      <xdr:colOff>287654</xdr:colOff>
      <xdr:row>9</xdr:row>
      <xdr:rowOff>16746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FE29D0E-69D9-426F-ACA9-B2CEF281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1580" y="0"/>
          <a:ext cx="2014219" cy="2016996"/>
        </a:xfrm>
        <a:prstGeom prst="rect">
          <a:avLst/>
        </a:prstGeom>
      </xdr:spPr>
    </xdr:pic>
    <xdr:clientData/>
  </xdr:twoCellAnchor>
  <xdr:twoCellAnchor editAs="oneCell">
    <xdr:from>
      <xdr:col>17</xdr:col>
      <xdr:colOff>287020</xdr:colOff>
      <xdr:row>0</xdr:row>
      <xdr:rowOff>0</xdr:rowOff>
    </xdr:from>
    <xdr:to>
      <xdr:col>20</xdr:col>
      <xdr:colOff>361950</xdr:colOff>
      <xdr:row>8</xdr:row>
      <xdr:rowOff>209550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4FC2CC0-2E71-445F-8864-14671ED2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500" y="0"/>
          <a:ext cx="1907540" cy="192786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88901</xdr:rowOff>
    </xdr:from>
    <xdr:to>
      <xdr:col>19</xdr:col>
      <xdr:colOff>549910</xdr:colOff>
      <xdr:row>16</xdr:row>
      <xdr:rowOff>171495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53E1BA9-165F-4DED-83B7-E22B85AE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00" y="1943101"/>
          <a:ext cx="3454400" cy="1772964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16</xdr:row>
      <xdr:rowOff>25401</xdr:rowOff>
    </xdr:from>
    <xdr:to>
      <xdr:col>20</xdr:col>
      <xdr:colOff>173989</xdr:colOff>
      <xdr:row>28</xdr:row>
      <xdr:rowOff>15641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C0E5497-C4D8-46C1-9089-3703713C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8400" y="3733801"/>
          <a:ext cx="3797299" cy="213273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30481</xdr:colOff>
      <xdr:row>16</xdr:row>
      <xdr:rowOff>76199</xdr:rowOff>
    </xdr:from>
    <xdr:to>
      <xdr:col>5</xdr:col>
      <xdr:colOff>355367</xdr:colOff>
      <xdr:row>32</xdr:row>
      <xdr:rowOff>38594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A096B08-C586-40AF-A69C-A5E60DA4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1" y="3864428"/>
          <a:ext cx="5040033" cy="2934195"/>
        </a:xfrm>
        <a:prstGeom prst="rect">
          <a:avLst/>
        </a:prstGeom>
      </xdr:spPr>
    </xdr:pic>
    <xdr:clientData/>
  </xdr:twoCellAnchor>
  <xdr:twoCellAnchor editAs="oneCell">
    <xdr:from>
      <xdr:col>5</xdr:col>
      <xdr:colOff>535576</xdr:colOff>
      <xdr:row>16</xdr:row>
      <xdr:rowOff>87869</xdr:rowOff>
    </xdr:from>
    <xdr:to>
      <xdr:col>13</xdr:col>
      <xdr:colOff>375830</xdr:colOff>
      <xdr:row>32</xdr:row>
      <xdr:rowOff>20590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05AF857-3DD4-4363-9AC6-3D3088E9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64033" y="3876098"/>
          <a:ext cx="4863739" cy="29083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22861</xdr:colOff>
      <xdr:row>0</xdr:row>
      <xdr:rowOff>22860</xdr:rowOff>
    </xdr:from>
    <xdr:to>
      <xdr:col>18</xdr:col>
      <xdr:colOff>304801</xdr:colOff>
      <xdr:row>12</xdr:row>
      <xdr:rowOff>112607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6FC5425-8033-41ED-AC4C-5B89E558D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1981" y="762000"/>
          <a:ext cx="2720340" cy="2619587"/>
        </a:xfrm>
        <a:prstGeom prst="rect">
          <a:avLst/>
        </a:prstGeom>
      </xdr:spPr>
    </xdr:pic>
    <xdr:clientData/>
  </xdr:twoCellAnchor>
  <xdr:twoCellAnchor editAs="oneCell">
    <xdr:from>
      <xdr:col>14</xdr:col>
      <xdr:colOff>35858</xdr:colOff>
      <xdr:row>13</xdr:row>
      <xdr:rowOff>0</xdr:rowOff>
    </xdr:from>
    <xdr:to>
      <xdr:col>19</xdr:col>
      <xdr:colOff>331059</xdr:colOff>
      <xdr:row>25</xdr:row>
      <xdr:rowOff>34791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29F0203-133A-4FF5-9F10-4B2630A1B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4776" y="3442447"/>
          <a:ext cx="3343836" cy="2580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7306</xdr:rowOff>
    </xdr:from>
    <xdr:to>
      <xdr:col>7</xdr:col>
      <xdr:colOff>601980</xdr:colOff>
      <xdr:row>21</xdr:row>
      <xdr:rowOff>9025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36A745B-8733-4A9A-97E8-661BFC03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25666"/>
          <a:ext cx="5158740" cy="2325819"/>
        </a:xfrm>
        <a:prstGeom prst="rect">
          <a:avLst/>
        </a:prstGeom>
      </xdr:spPr>
    </xdr:pic>
    <xdr:clientData/>
  </xdr:twoCellAnchor>
  <xdr:twoCellAnchor editAs="oneCell">
    <xdr:from>
      <xdr:col>16</xdr:col>
      <xdr:colOff>91440</xdr:colOff>
      <xdr:row>0</xdr:row>
      <xdr:rowOff>0</xdr:rowOff>
    </xdr:from>
    <xdr:to>
      <xdr:col>21</xdr:col>
      <xdr:colOff>538678</xdr:colOff>
      <xdr:row>11</xdr:row>
      <xdr:rowOff>188277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8C02CF3-D8F9-4C67-8F4C-4DE9A7A1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32720" y="0"/>
          <a:ext cx="3495238" cy="25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365760</xdr:colOff>
      <xdr:row>2</xdr:row>
      <xdr:rowOff>182880</xdr:rowOff>
    </xdr:from>
    <xdr:to>
      <xdr:col>14</xdr:col>
      <xdr:colOff>144780</xdr:colOff>
      <xdr:row>13</xdr:row>
      <xdr:rowOff>173348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E51187-CAA0-4C03-9C0E-A114B8715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860" y="670560"/>
          <a:ext cx="3436620" cy="2329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91440</xdr:colOff>
      <xdr:row>2</xdr:row>
      <xdr:rowOff>0</xdr:rowOff>
    </xdr:from>
    <xdr:to>
      <xdr:col>18</xdr:col>
      <xdr:colOff>49801</xdr:colOff>
      <xdr:row>14</xdr:row>
      <xdr:rowOff>15240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156B5AC-520C-4864-A44A-0DD78CC46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140" y="487680"/>
          <a:ext cx="2396761" cy="256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243840</xdr:colOff>
      <xdr:row>0</xdr:row>
      <xdr:rowOff>53340</xdr:rowOff>
    </xdr:from>
    <xdr:to>
      <xdr:col>12</xdr:col>
      <xdr:colOff>259080</xdr:colOff>
      <xdr:row>11</xdr:row>
      <xdr:rowOff>66871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D6A5368-445A-4C29-8E6E-3CB53BDF9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53340"/>
          <a:ext cx="2453640" cy="244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388620</xdr:colOff>
      <xdr:row>0</xdr:row>
      <xdr:rowOff>184499</xdr:rowOff>
    </xdr:from>
    <xdr:to>
      <xdr:col>17</xdr:col>
      <xdr:colOff>487679</xdr:colOff>
      <xdr:row>11</xdr:row>
      <xdr:rowOff>84873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CEFD298-D7C6-4279-A331-96A2F2FB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5880" y="184499"/>
          <a:ext cx="3147059" cy="2331154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220980</xdr:colOff>
      <xdr:row>12</xdr:row>
      <xdr:rowOff>30480</xdr:rowOff>
    </xdr:from>
    <xdr:to>
      <xdr:col>12</xdr:col>
      <xdr:colOff>457200</xdr:colOff>
      <xdr:row>24</xdr:row>
      <xdr:rowOff>38277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09DE729-8644-4B4F-9FCF-43A138533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840" y="2667000"/>
          <a:ext cx="2674620" cy="2301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4BF0-A0D3-4D62-BBBF-A426B3EEF6C4}">
  <sheetPr codeName="Arkusz1"/>
  <dimension ref="A1:V141"/>
  <sheetViews>
    <sheetView tabSelected="1" zoomScaleNormal="100" workbookViewId="0">
      <selection activeCell="U17" sqref="U17:V17"/>
    </sheetView>
  </sheetViews>
  <sheetFormatPr defaultRowHeight="14.4" x14ac:dyDescent="0.3"/>
  <cols>
    <col min="1" max="1" width="8.88671875" style="11"/>
    <col min="2" max="2" width="12" style="11" customWidth="1"/>
    <col min="3" max="6" width="8.88671875" style="11"/>
    <col min="7" max="7" width="12" style="11" customWidth="1"/>
    <col min="8" max="11" width="8.88671875" style="11"/>
    <col min="12" max="12" width="12" style="11" customWidth="1"/>
    <col min="13" max="19" width="8.88671875" style="11"/>
    <col min="20" max="20" width="11.6640625" style="11" customWidth="1"/>
    <col min="21" max="21" width="7.88671875" style="11" customWidth="1"/>
    <col min="22" max="16384" width="8.88671875" style="11"/>
  </cols>
  <sheetData>
    <row r="1" spans="1:22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29"/>
      <c r="Q1" s="73" t="s">
        <v>75</v>
      </c>
      <c r="R1" s="74"/>
      <c r="S1" s="74"/>
      <c r="T1" s="74"/>
      <c r="U1" s="74"/>
      <c r="V1" s="74"/>
    </row>
    <row r="2" spans="1:22" ht="14.4" customHeight="1" x14ac:dyDescent="0.3">
      <c r="A2" s="14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29"/>
      <c r="Q2" s="73"/>
      <c r="R2" s="74"/>
      <c r="S2" s="74"/>
      <c r="T2" s="74"/>
      <c r="U2" s="74"/>
      <c r="V2" s="74"/>
    </row>
    <row r="3" spans="1:22" ht="14.4" customHeight="1" x14ac:dyDescent="0.3">
      <c r="A3" s="14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29"/>
      <c r="Q3" s="73"/>
      <c r="R3" s="74"/>
      <c r="S3" s="74"/>
      <c r="T3" s="74"/>
      <c r="U3" s="74"/>
      <c r="V3" s="74"/>
    </row>
    <row r="4" spans="1:22" ht="14.4" customHeight="1" x14ac:dyDescent="0.3">
      <c r="A4" s="1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29"/>
      <c r="Q4" s="73"/>
      <c r="R4" s="74"/>
      <c r="S4" s="74"/>
      <c r="T4" s="74"/>
      <c r="U4" s="74"/>
      <c r="V4" s="74"/>
    </row>
    <row r="5" spans="1:22" ht="14.4" customHeight="1" x14ac:dyDescent="0.3">
      <c r="A5" s="14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29"/>
      <c r="Q5" s="73"/>
      <c r="R5" s="74"/>
      <c r="S5" s="74"/>
      <c r="T5" s="74"/>
      <c r="U5" s="74"/>
      <c r="V5" s="74"/>
    </row>
    <row r="6" spans="1:22" ht="14.4" customHeight="1" x14ac:dyDescent="0.3">
      <c r="A6" s="14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9"/>
      <c r="Q6" s="73"/>
      <c r="R6" s="74"/>
      <c r="S6" s="74"/>
      <c r="T6" s="74"/>
      <c r="U6" s="74"/>
      <c r="V6" s="74"/>
    </row>
    <row r="7" spans="1:22" ht="15" thickBot="1" x14ac:dyDescent="0.35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30"/>
      <c r="Q7" s="73"/>
      <c r="R7" s="74"/>
      <c r="S7" s="74"/>
      <c r="T7" s="74"/>
      <c r="U7" s="74"/>
      <c r="V7" s="74"/>
    </row>
    <row r="8" spans="1:22" ht="15" thickBot="1" x14ac:dyDescent="0.35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31"/>
      <c r="Q8" s="32"/>
      <c r="R8" s="32"/>
      <c r="S8" s="32"/>
      <c r="T8" s="32"/>
      <c r="U8" s="32"/>
      <c r="V8" s="32"/>
    </row>
    <row r="9" spans="1:22" ht="14.4" customHeight="1" thickTop="1" thickBot="1" x14ac:dyDescent="0.35">
      <c r="A9" s="26"/>
      <c r="B9" s="56"/>
      <c r="C9" s="75" t="s">
        <v>21</v>
      </c>
      <c r="D9" s="75"/>
      <c r="E9" s="76"/>
      <c r="F9" s="28"/>
      <c r="G9" s="56"/>
      <c r="H9" s="75" t="s">
        <v>22</v>
      </c>
      <c r="I9" s="75"/>
      <c r="J9" s="76"/>
      <c r="K9" s="28"/>
      <c r="L9" s="59"/>
      <c r="M9" s="81" t="s">
        <v>24</v>
      </c>
      <c r="N9" s="81"/>
      <c r="O9" s="82"/>
      <c r="P9" s="31"/>
      <c r="Q9" s="32"/>
      <c r="R9" s="32"/>
      <c r="S9" s="32"/>
      <c r="T9" s="32"/>
      <c r="U9" s="32"/>
      <c r="V9" s="32"/>
    </row>
    <row r="10" spans="1:22" ht="15" customHeight="1" thickBot="1" x14ac:dyDescent="0.4">
      <c r="A10" s="26"/>
      <c r="B10" s="57"/>
      <c r="C10" s="77"/>
      <c r="D10" s="77"/>
      <c r="E10" s="78"/>
      <c r="F10" s="28"/>
      <c r="G10" s="57"/>
      <c r="H10" s="77"/>
      <c r="I10" s="77"/>
      <c r="J10" s="78"/>
      <c r="K10" s="28"/>
      <c r="L10" s="51"/>
      <c r="M10" s="83"/>
      <c r="N10" s="83"/>
      <c r="O10" s="84"/>
      <c r="P10" s="27"/>
      <c r="Q10" s="70" t="s">
        <v>28</v>
      </c>
      <c r="R10" s="71"/>
      <c r="S10" s="71"/>
      <c r="T10" s="72"/>
      <c r="U10" s="70" t="s">
        <v>27</v>
      </c>
      <c r="V10" s="72"/>
    </row>
    <row r="11" spans="1:22" ht="14.4" customHeight="1" thickBot="1" x14ac:dyDescent="0.4">
      <c r="A11" s="26"/>
      <c r="B11" s="57"/>
      <c r="C11" s="77"/>
      <c r="D11" s="77"/>
      <c r="E11" s="78"/>
      <c r="F11" s="28"/>
      <c r="G11" s="57"/>
      <c r="H11" s="77"/>
      <c r="I11" s="77"/>
      <c r="J11" s="78"/>
      <c r="K11" s="28"/>
      <c r="L11" s="51"/>
      <c r="M11" s="83"/>
      <c r="N11" s="83"/>
      <c r="O11" s="84"/>
      <c r="P11" s="27"/>
      <c r="Q11" s="65" t="s">
        <v>3</v>
      </c>
      <c r="R11" s="66"/>
      <c r="S11" s="66"/>
      <c r="T11" s="67"/>
      <c r="U11" s="68">
        <v>32.5</v>
      </c>
      <c r="V11" s="69"/>
    </row>
    <row r="12" spans="1:22" ht="14.4" customHeight="1" thickBot="1" x14ac:dyDescent="0.4">
      <c r="A12" s="26"/>
      <c r="B12" s="57"/>
      <c r="C12" s="77"/>
      <c r="D12" s="77"/>
      <c r="E12" s="78"/>
      <c r="F12" s="28"/>
      <c r="G12" s="57"/>
      <c r="H12" s="77"/>
      <c r="I12" s="77"/>
      <c r="J12" s="78"/>
      <c r="K12" s="28"/>
      <c r="L12" s="51"/>
      <c r="M12" s="83"/>
      <c r="N12" s="83"/>
      <c r="O12" s="84"/>
      <c r="P12" s="27"/>
      <c r="Q12" s="65" t="s">
        <v>4</v>
      </c>
      <c r="R12" s="66"/>
      <c r="S12" s="66"/>
      <c r="T12" s="67"/>
      <c r="U12" s="68">
        <v>1400</v>
      </c>
      <c r="V12" s="69"/>
    </row>
    <row r="13" spans="1:22" ht="14.4" customHeight="1" thickBot="1" x14ac:dyDescent="0.4">
      <c r="A13" s="26"/>
      <c r="B13" s="57"/>
      <c r="C13" s="77"/>
      <c r="D13" s="77"/>
      <c r="E13" s="78"/>
      <c r="F13" s="28"/>
      <c r="G13" s="57"/>
      <c r="H13" s="77"/>
      <c r="I13" s="77"/>
      <c r="J13" s="78"/>
      <c r="K13" s="28"/>
      <c r="L13" s="51"/>
      <c r="M13" s="83"/>
      <c r="N13" s="83"/>
      <c r="O13" s="84"/>
      <c r="P13" s="27"/>
      <c r="Q13" s="65" t="s">
        <v>5</v>
      </c>
      <c r="R13" s="66"/>
      <c r="S13" s="66"/>
      <c r="T13" s="67"/>
      <c r="U13" s="68">
        <v>165.6</v>
      </c>
      <c r="V13" s="69"/>
    </row>
    <row r="14" spans="1:22" ht="14.4" customHeight="1" thickBot="1" x14ac:dyDescent="0.4">
      <c r="A14" s="26"/>
      <c r="B14" s="58"/>
      <c r="C14" s="79"/>
      <c r="D14" s="79"/>
      <c r="E14" s="80"/>
      <c r="F14" s="28"/>
      <c r="G14" s="58"/>
      <c r="H14" s="79"/>
      <c r="I14" s="79"/>
      <c r="J14" s="80"/>
      <c r="K14" s="28"/>
      <c r="L14" s="60"/>
      <c r="M14" s="85"/>
      <c r="N14" s="85"/>
      <c r="O14" s="86"/>
      <c r="P14" s="27"/>
      <c r="Q14" s="65" t="s">
        <v>6</v>
      </c>
      <c r="R14" s="66"/>
      <c r="S14" s="66"/>
      <c r="T14" s="67"/>
      <c r="U14" s="68">
        <v>244</v>
      </c>
      <c r="V14" s="69"/>
    </row>
    <row r="15" spans="1:22" ht="15" customHeight="1" thickTop="1" thickBot="1" x14ac:dyDescent="0.4">
      <c r="A15" s="26"/>
      <c r="B15" s="27"/>
      <c r="C15" s="28"/>
      <c r="D15" s="28"/>
      <c r="E15" s="28"/>
      <c r="F15" s="28"/>
      <c r="G15" s="27"/>
      <c r="H15" s="28"/>
      <c r="I15" s="28"/>
      <c r="J15" s="28"/>
      <c r="K15" s="28"/>
      <c r="L15" s="27"/>
      <c r="M15" s="28"/>
      <c r="N15" s="28"/>
      <c r="O15" s="28"/>
      <c r="P15" s="27"/>
      <c r="Q15" s="65" t="s">
        <v>7</v>
      </c>
      <c r="R15" s="66"/>
      <c r="S15" s="66"/>
      <c r="T15" s="67"/>
      <c r="U15" s="68">
        <v>220</v>
      </c>
      <c r="V15" s="69"/>
    </row>
    <row r="16" spans="1:22" ht="14.4" customHeight="1" thickTop="1" thickBot="1" x14ac:dyDescent="0.4">
      <c r="A16" s="26"/>
      <c r="B16" s="59"/>
      <c r="C16" s="81" t="s">
        <v>20</v>
      </c>
      <c r="D16" s="81"/>
      <c r="E16" s="82"/>
      <c r="F16" s="28"/>
      <c r="G16" s="59"/>
      <c r="H16" s="81" t="s">
        <v>23</v>
      </c>
      <c r="I16" s="81"/>
      <c r="J16" s="82"/>
      <c r="K16" s="28"/>
      <c r="L16" s="59"/>
      <c r="M16" s="81" t="s">
        <v>25</v>
      </c>
      <c r="N16" s="81"/>
      <c r="O16" s="82"/>
      <c r="P16" s="27"/>
      <c r="Q16" s="65" t="s">
        <v>26</v>
      </c>
      <c r="R16" s="66"/>
      <c r="S16" s="66"/>
      <c r="T16" s="67"/>
      <c r="U16" s="68">
        <v>69</v>
      </c>
      <c r="V16" s="69"/>
    </row>
    <row r="17" spans="1:22" ht="14.4" customHeight="1" thickBot="1" x14ac:dyDescent="0.4">
      <c r="A17" s="26"/>
      <c r="B17" s="51"/>
      <c r="C17" s="83"/>
      <c r="D17" s="83"/>
      <c r="E17" s="84"/>
      <c r="F17" s="28"/>
      <c r="G17" s="51"/>
      <c r="H17" s="83"/>
      <c r="I17" s="83"/>
      <c r="J17" s="84"/>
      <c r="K17" s="28"/>
      <c r="L17" s="51"/>
      <c r="M17" s="83"/>
      <c r="N17" s="83"/>
      <c r="O17" s="84"/>
      <c r="P17" s="27"/>
      <c r="Q17" s="65" t="s">
        <v>49</v>
      </c>
      <c r="R17" s="66"/>
      <c r="S17" s="66"/>
      <c r="T17" s="67"/>
      <c r="U17" s="68">
        <v>81.8</v>
      </c>
      <c r="V17" s="69"/>
    </row>
    <row r="18" spans="1:22" ht="14.4" customHeight="1" thickBot="1" x14ac:dyDescent="0.4">
      <c r="A18" s="26"/>
      <c r="B18" s="51"/>
      <c r="C18" s="83"/>
      <c r="D18" s="83"/>
      <c r="E18" s="84"/>
      <c r="F18" s="28"/>
      <c r="G18" s="51"/>
      <c r="H18" s="83"/>
      <c r="I18" s="83"/>
      <c r="J18" s="84"/>
      <c r="K18" s="28"/>
      <c r="L18" s="51"/>
      <c r="M18" s="83"/>
      <c r="N18" s="83"/>
      <c r="O18" s="84"/>
      <c r="P18" s="31"/>
      <c r="Q18" s="65" t="s">
        <v>50</v>
      </c>
      <c r="R18" s="66"/>
      <c r="S18" s="66"/>
      <c r="T18" s="67"/>
      <c r="U18" s="68">
        <v>80.400000000000006</v>
      </c>
      <c r="V18" s="69"/>
    </row>
    <row r="19" spans="1:22" ht="14.4" customHeight="1" x14ac:dyDescent="0.3">
      <c r="A19" s="26"/>
      <c r="B19" s="51"/>
      <c r="C19" s="83"/>
      <c r="D19" s="83"/>
      <c r="E19" s="84"/>
      <c r="F19" s="28"/>
      <c r="G19" s="51"/>
      <c r="H19" s="83"/>
      <c r="I19" s="83"/>
      <c r="J19" s="84"/>
      <c r="K19" s="28"/>
      <c r="L19" s="51"/>
      <c r="M19" s="83"/>
      <c r="N19" s="83"/>
      <c r="O19" s="84"/>
      <c r="P19" s="31"/>
      <c r="Q19" s="33"/>
      <c r="R19" s="33"/>
      <c r="S19" s="33"/>
      <c r="T19" s="33"/>
      <c r="U19" s="33"/>
      <c r="V19" s="33"/>
    </row>
    <row r="20" spans="1:22" ht="14.4" customHeight="1" x14ac:dyDescent="0.3">
      <c r="A20" s="26"/>
      <c r="B20" s="51"/>
      <c r="C20" s="83"/>
      <c r="D20" s="83"/>
      <c r="E20" s="84"/>
      <c r="F20" s="28"/>
      <c r="G20" s="51"/>
      <c r="H20" s="83"/>
      <c r="I20" s="83"/>
      <c r="J20" s="84"/>
      <c r="K20" s="28"/>
      <c r="L20" s="51"/>
      <c r="M20" s="83"/>
      <c r="N20" s="83"/>
      <c r="O20" s="84"/>
      <c r="P20" s="31"/>
      <c r="Q20" s="33"/>
      <c r="R20" s="33"/>
      <c r="S20" s="33"/>
      <c r="T20" s="33"/>
      <c r="U20" s="33"/>
      <c r="V20" s="33"/>
    </row>
    <row r="21" spans="1:22" ht="15" customHeight="1" thickBot="1" x14ac:dyDescent="0.35">
      <c r="A21" s="26"/>
      <c r="B21" s="60"/>
      <c r="C21" s="85"/>
      <c r="D21" s="85"/>
      <c r="E21" s="86"/>
      <c r="F21" s="28"/>
      <c r="G21" s="60"/>
      <c r="H21" s="85"/>
      <c r="I21" s="85"/>
      <c r="J21" s="86"/>
      <c r="K21" s="28"/>
      <c r="L21" s="60"/>
      <c r="M21" s="85"/>
      <c r="N21" s="85"/>
      <c r="O21" s="86"/>
      <c r="P21" s="31"/>
      <c r="Q21" s="33"/>
      <c r="R21" s="33"/>
      <c r="S21" s="33"/>
      <c r="T21" s="33"/>
      <c r="U21" s="33"/>
      <c r="V21" s="33"/>
    </row>
    <row r="22" spans="1:22" ht="14.4" customHeight="1" thickTop="1" x14ac:dyDescent="0.3">
      <c r="A22" s="26"/>
      <c r="B22" s="27"/>
      <c r="C22" s="28"/>
      <c r="D22" s="28"/>
      <c r="E22" s="28"/>
      <c r="F22" s="28"/>
      <c r="G22" s="27"/>
      <c r="H22" s="28"/>
      <c r="I22" s="28"/>
      <c r="J22" s="28"/>
      <c r="K22" s="28"/>
      <c r="L22" s="26"/>
      <c r="M22" s="26"/>
      <c r="N22" s="26"/>
      <c r="O22" s="26"/>
      <c r="P22" s="31"/>
      <c r="Q22" s="33"/>
      <c r="R22" s="33"/>
      <c r="S22" s="33"/>
      <c r="T22" s="33"/>
      <c r="U22" s="33"/>
      <c r="V22" s="33"/>
    </row>
    <row r="23" spans="1:22" ht="14.4" customHeight="1" x14ac:dyDescent="0.3">
      <c r="A23" s="27"/>
      <c r="B23" s="27"/>
      <c r="C23" s="27"/>
      <c r="D23" s="27"/>
      <c r="E23" s="27"/>
      <c r="F23" s="27"/>
      <c r="G23" s="27"/>
      <c r="H23" s="28"/>
      <c r="I23" s="28"/>
      <c r="J23" s="28"/>
      <c r="K23" s="28"/>
      <c r="L23" s="26"/>
      <c r="M23" s="26"/>
      <c r="N23" s="26"/>
      <c r="O23" s="26"/>
      <c r="P23" s="31"/>
      <c r="Q23" s="33"/>
      <c r="R23" s="33"/>
      <c r="S23" s="33"/>
      <c r="T23" s="33"/>
      <c r="U23" s="33"/>
      <c r="V23" s="33"/>
    </row>
    <row r="24" spans="1:22" ht="14.4" customHeight="1" x14ac:dyDescent="0.3">
      <c r="A24" s="27"/>
      <c r="B24" s="27"/>
      <c r="C24" s="27"/>
      <c r="D24" s="27"/>
      <c r="E24" s="27"/>
      <c r="F24" s="27"/>
      <c r="G24" s="27"/>
      <c r="H24" s="28"/>
      <c r="I24" s="28"/>
      <c r="J24" s="28"/>
      <c r="K24" s="28"/>
      <c r="L24" s="26"/>
      <c r="M24" s="26"/>
      <c r="N24" s="26"/>
      <c r="O24" s="26"/>
      <c r="P24" s="31"/>
      <c r="Q24" s="33"/>
      <c r="R24" s="33"/>
      <c r="S24" s="33"/>
      <c r="T24" s="33"/>
      <c r="U24" s="33"/>
      <c r="V24" s="33"/>
    </row>
    <row r="25" spans="1:22" ht="14.4" customHeight="1" x14ac:dyDescent="0.3">
      <c r="A25" s="27"/>
      <c r="B25" s="27"/>
      <c r="C25" s="27"/>
      <c r="D25" s="27"/>
      <c r="E25" s="27"/>
      <c r="F25" s="27"/>
      <c r="G25" s="27"/>
      <c r="H25" s="28"/>
      <c r="I25" s="28"/>
      <c r="J25" s="28"/>
      <c r="K25" s="28"/>
      <c r="L25" s="26"/>
      <c r="M25" s="26"/>
      <c r="N25" s="26"/>
      <c r="O25" s="26"/>
      <c r="P25" s="31"/>
      <c r="Q25" s="33"/>
      <c r="R25" s="33"/>
      <c r="S25" s="33"/>
      <c r="T25" s="33"/>
      <c r="U25" s="33"/>
      <c r="V25" s="33"/>
    </row>
    <row r="26" spans="1:22" ht="14.4" customHeight="1" x14ac:dyDescent="0.3">
      <c r="A26" s="27"/>
      <c r="B26" s="27"/>
      <c r="C26" s="27"/>
      <c r="D26" s="27"/>
      <c r="E26" s="27"/>
      <c r="F26" s="27"/>
      <c r="G26" s="27"/>
      <c r="H26" s="28"/>
      <c r="I26" s="28"/>
      <c r="J26" s="28"/>
      <c r="K26" s="28"/>
      <c r="L26" s="26"/>
      <c r="M26" s="26"/>
      <c r="N26" s="26"/>
      <c r="O26" s="26"/>
      <c r="P26" s="31"/>
      <c r="Q26" s="33"/>
      <c r="R26" s="33"/>
      <c r="S26" s="33"/>
      <c r="T26" s="33"/>
      <c r="U26" s="33"/>
      <c r="V26" s="33"/>
    </row>
    <row r="27" spans="1:22" ht="15" customHeight="1" x14ac:dyDescent="0.3">
      <c r="A27" s="27"/>
      <c r="B27" s="27"/>
      <c r="C27" s="27"/>
      <c r="D27" s="27"/>
      <c r="E27" s="27"/>
      <c r="F27" s="27"/>
      <c r="G27" s="27"/>
      <c r="H27" s="28"/>
      <c r="I27" s="28"/>
      <c r="J27" s="28"/>
      <c r="K27" s="28"/>
      <c r="L27" s="26"/>
      <c r="M27" s="26"/>
      <c r="N27" s="26"/>
      <c r="O27" s="26"/>
      <c r="P27" s="31"/>
      <c r="Q27" s="33"/>
      <c r="R27" s="33"/>
      <c r="S27" s="33"/>
      <c r="T27" s="33"/>
      <c r="U27" s="33"/>
      <c r="V27" s="33"/>
    </row>
    <row r="28" spans="1:22" x14ac:dyDescent="0.3">
      <c r="A28" s="27"/>
      <c r="B28" s="27"/>
      <c r="C28" s="27"/>
      <c r="D28" s="27"/>
      <c r="E28" s="27"/>
      <c r="F28" s="27"/>
      <c r="G28" s="27"/>
      <c r="H28" s="26"/>
      <c r="I28" s="26"/>
      <c r="J28" s="26"/>
      <c r="K28" s="26"/>
      <c r="L28" s="26"/>
      <c r="M28" s="26"/>
      <c r="N28" s="26"/>
      <c r="O28" s="26"/>
      <c r="P28" s="31"/>
      <c r="Q28" s="33"/>
      <c r="R28" s="33"/>
      <c r="S28" s="33"/>
      <c r="T28" s="33"/>
      <c r="U28" s="33"/>
      <c r="V28" s="33"/>
    </row>
    <row r="29" spans="1:22" x14ac:dyDescent="0.3">
      <c r="A29" s="27"/>
      <c r="B29" s="27"/>
      <c r="C29" s="27"/>
      <c r="D29" s="27"/>
      <c r="E29" s="27"/>
      <c r="F29" s="27"/>
      <c r="G29" s="27"/>
      <c r="H29" s="26"/>
      <c r="I29" s="26"/>
      <c r="J29" s="26"/>
      <c r="K29" s="26"/>
      <c r="L29" s="26"/>
      <c r="M29" s="26"/>
      <c r="N29" s="26"/>
      <c r="O29" s="26"/>
      <c r="P29" s="31"/>
      <c r="Q29" s="33"/>
      <c r="R29" s="33"/>
      <c r="S29" s="33"/>
      <c r="T29" s="33"/>
      <c r="U29" s="33"/>
      <c r="V29" s="33"/>
    </row>
    <row r="30" spans="1:22" x14ac:dyDescent="0.3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1"/>
      <c r="Q30" s="33"/>
      <c r="R30" s="33"/>
      <c r="S30" s="33"/>
      <c r="T30" s="33"/>
      <c r="U30" s="33"/>
      <c r="V30" s="33"/>
    </row>
    <row r="31" spans="1:22" x14ac:dyDescent="0.3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31"/>
      <c r="Q31" s="33"/>
      <c r="R31" s="33"/>
      <c r="S31" s="33"/>
      <c r="T31" s="33"/>
      <c r="U31" s="33"/>
      <c r="V31" s="33"/>
    </row>
    <row r="32" spans="1:22" x14ac:dyDescent="0.3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31"/>
      <c r="Q32" s="33"/>
      <c r="R32" s="33"/>
      <c r="S32" s="33"/>
      <c r="T32" s="33"/>
      <c r="U32" s="33"/>
      <c r="V32" s="33"/>
    </row>
    <row r="33" spans="1:22" x14ac:dyDescent="0.3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31"/>
      <c r="Q33" s="33"/>
      <c r="R33" s="33"/>
      <c r="S33" s="33"/>
      <c r="T33" s="33"/>
      <c r="U33" s="33"/>
      <c r="V33" s="33"/>
    </row>
    <row r="34" spans="1:22" x14ac:dyDescent="0.3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31"/>
      <c r="Q34" s="33"/>
      <c r="R34" s="33"/>
      <c r="S34" s="33"/>
      <c r="T34" s="33"/>
      <c r="U34" s="33"/>
      <c r="V34" s="33"/>
    </row>
    <row r="35" spans="1:22" x14ac:dyDescent="0.3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31"/>
      <c r="Q35" s="33"/>
      <c r="R35" s="33"/>
      <c r="S35" s="33"/>
      <c r="T35" s="33"/>
      <c r="U35" s="33"/>
      <c r="V35" s="33"/>
    </row>
    <row r="36" spans="1:22" x14ac:dyDescent="0.3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31"/>
      <c r="Q36" s="33"/>
      <c r="R36" s="33"/>
      <c r="S36" s="33"/>
      <c r="T36" s="33"/>
      <c r="U36" s="33"/>
      <c r="V36" s="33"/>
    </row>
    <row r="37" spans="1:22" x14ac:dyDescent="0.3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31"/>
      <c r="Q37" s="33"/>
      <c r="R37" s="33"/>
      <c r="S37" s="33"/>
      <c r="T37" s="33"/>
      <c r="U37" s="33"/>
      <c r="V37" s="33"/>
    </row>
    <row r="38" spans="1:22" x14ac:dyDescent="0.3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31"/>
      <c r="Q38" s="33"/>
      <c r="R38" s="33"/>
      <c r="S38" s="33"/>
      <c r="T38" s="33"/>
      <c r="U38" s="33"/>
      <c r="V38" s="33"/>
    </row>
    <row r="39" spans="1:22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31"/>
      <c r="Q39" s="33"/>
      <c r="R39" s="33"/>
      <c r="S39" s="33"/>
      <c r="T39" s="33"/>
      <c r="U39" s="33"/>
      <c r="V39" s="33"/>
    </row>
    <row r="40" spans="1:22" x14ac:dyDescent="0.3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31"/>
      <c r="Q40" s="33"/>
      <c r="R40" s="33"/>
      <c r="S40" s="33"/>
      <c r="T40" s="33"/>
      <c r="U40" s="33"/>
      <c r="V40" s="33"/>
    </row>
    <row r="41" spans="1:22" x14ac:dyDescent="0.3">
      <c r="P41" s="29"/>
    </row>
    <row r="42" spans="1:22" x14ac:dyDescent="0.3">
      <c r="P42" s="29"/>
    </row>
    <row r="43" spans="1:22" x14ac:dyDescent="0.3">
      <c r="P43" s="29"/>
    </row>
    <row r="44" spans="1:22" x14ac:dyDescent="0.3">
      <c r="P44" s="29"/>
    </row>
    <row r="45" spans="1:22" x14ac:dyDescent="0.3">
      <c r="P45" s="29"/>
    </row>
    <row r="46" spans="1:22" x14ac:dyDescent="0.3">
      <c r="P46" s="29"/>
    </row>
    <row r="47" spans="1:22" x14ac:dyDescent="0.3">
      <c r="P47" s="29"/>
    </row>
    <row r="48" spans="1:22" x14ac:dyDescent="0.3">
      <c r="P48" s="29"/>
    </row>
    <row r="49" spans="16:16" x14ac:dyDescent="0.3">
      <c r="P49" s="29"/>
    </row>
    <row r="50" spans="16:16" x14ac:dyDescent="0.3">
      <c r="P50" s="29"/>
    </row>
    <row r="51" spans="16:16" x14ac:dyDescent="0.3">
      <c r="P51" s="29"/>
    </row>
    <row r="52" spans="16:16" x14ac:dyDescent="0.3">
      <c r="P52" s="29"/>
    </row>
    <row r="53" spans="16:16" x14ac:dyDescent="0.3">
      <c r="P53" s="29"/>
    </row>
    <row r="54" spans="16:16" x14ac:dyDescent="0.3">
      <c r="P54" s="29"/>
    </row>
    <row r="55" spans="16:16" x14ac:dyDescent="0.3">
      <c r="P55" s="29"/>
    </row>
    <row r="56" spans="16:16" x14ac:dyDescent="0.3">
      <c r="P56" s="29"/>
    </row>
    <row r="57" spans="16:16" x14ac:dyDescent="0.3">
      <c r="P57" s="29"/>
    </row>
    <row r="58" spans="16:16" x14ac:dyDescent="0.3">
      <c r="P58" s="29"/>
    </row>
    <row r="59" spans="16:16" x14ac:dyDescent="0.3">
      <c r="P59" s="29"/>
    </row>
    <row r="60" spans="16:16" x14ac:dyDescent="0.3">
      <c r="P60" s="29"/>
    </row>
    <row r="61" spans="16:16" x14ac:dyDescent="0.3">
      <c r="P61" s="29"/>
    </row>
    <row r="62" spans="16:16" x14ac:dyDescent="0.3">
      <c r="P62" s="29"/>
    </row>
    <row r="63" spans="16:16" x14ac:dyDescent="0.3">
      <c r="P63" s="29"/>
    </row>
    <row r="64" spans="16:16" x14ac:dyDescent="0.3">
      <c r="P64" s="29"/>
    </row>
    <row r="65" spans="16:16" x14ac:dyDescent="0.3">
      <c r="P65" s="29"/>
    </row>
    <row r="66" spans="16:16" x14ac:dyDescent="0.3">
      <c r="P66" s="29"/>
    </row>
    <row r="67" spans="16:16" x14ac:dyDescent="0.3">
      <c r="P67" s="29"/>
    </row>
    <row r="68" spans="16:16" x14ac:dyDescent="0.3">
      <c r="P68" s="29"/>
    </row>
    <row r="69" spans="16:16" x14ac:dyDescent="0.3">
      <c r="P69" s="29"/>
    </row>
    <row r="70" spans="16:16" x14ac:dyDescent="0.3">
      <c r="P70" s="29"/>
    </row>
    <row r="71" spans="16:16" x14ac:dyDescent="0.3">
      <c r="P71" s="29"/>
    </row>
    <row r="72" spans="16:16" x14ac:dyDescent="0.3">
      <c r="P72" s="29"/>
    </row>
    <row r="73" spans="16:16" x14ac:dyDescent="0.3">
      <c r="P73" s="29"/>
    </row>
    <row r="74" spans="16:16" x14ac:dyDescent="0.3">
      <c r="P74" s="29"/>
    </row>
    <row r="75" spans="16:16" x14ac:dyDescent="0.3">
      <c r="P75" s="29"/>
    </row>
    <row r="76" spans="16:16" x14ac:dyDescent="0.3">
      <c r="P76" s="29"/>
    </row>
    <row r="77" spans="16:16" x14ac:dyDescent="0.3">
      <c r="P77" s="29"/>
    </row>
    <row r="78" spans="16:16" x14ac:dyDescent="0.3">
      <c r="P78" s="29"/>
    </row>
    <row r="79" spans="16:16" x14ac:dyDescent="0.3">
      <c r="P79" s="29"/>
    </row>
    <row r="80" spans="16:16" x14ac:dyDescent="0.3">
      <c r="P80" s="29"/>
    </row>
    <row r="81" spans="16:16" x14ac:dyDescent="0.3">
      <c r="P81" s="29"/>
    </row>
    <row r="82" spans="16:16" x14ac:dyDescent="0.3">
      <c r="P82" s="29"/>
    </row>
    <row r="83" spans="16:16" x14ac:dyDescent="0.3">
      <c r="P83" s="29"/>
    </row>
    <row r="84" spans="16:16" x14ac:dyDescent="0.3">
      <c r="P84" s="29"/>
    </row>
    <row r="85" spans="16:16" x14ac:dyDescent="0.3">
      <c r="P85" s="29"/>
    </row>
    <row r="86" spans="16:16" x14ac:dyDescent="0.3">
      <c r="P86" s="29"/>
    </row>
    <row r="87" spans="16:16" x14ac:dyDescent="0.3">
      <c r="P87" s="29"/>
    </row>
    <row r="88" spans="16:16" x14ac:dyDescent="0.3">
      <c r="P88" s="29"/>
    </row>
    <row r="89" spans="16:16" x14ac:dyDescent="0.3">
      <c r="P89" s="29"/>
    </row>
    <row r="90" spans="16:16" x14ac:dyDescent="0.3">
      <c r="P90" s="29"/>
    </row>
    <row r="91" spans="16:16" x14ac:dyDescent="0.3">
      <c r="P91" s="29"/>
    </row>
    <row r="92" spans="16:16" x14ac:dyDescent="0.3">
      <c r="P92" s="29"/>
    </row>
    <row r="93" spans="16:16" x14ac:dyDescent="0.3">
      <c r="P93" s="29"/>
    </row>
    <row r="94" spans="16:16" x14ac:dyDescent="0.3">
      <c r="P94" s="29"/>
    </row>
    <row r="95" spans="16:16" x14ac:dyDescent="0.3">
      <c r="P95" s="29"/>
    </row>
    <row r="96" spans="16:16" x14ac:dyDescent="0.3">
      <c r="P96" s="29"/>
    </row>
    <row r="97" spans="16:16" x14ac:dyDescent="0.3">
      <c r="P97" s="29"/>
    </row>
    <row r="98" spans="16:16" x14ac:dyDescent="0.3">
      <c r="P98" s="29"/>
    </row>
    <row r="99" spans="16:16" x14ac:dyDescent="0.3">
      <c r="P99" s="29"/>
    </row>
    <row r="100" spans="16:16" x14ac:dyDescent="0.3">
      <c r="P100" s="29"/>
    </row>
    <row r="101" spans="16:16" x14ac:dyDescent="0.3">
      <c r="P101" s="29"/>
    </row>
    <row r="102" spans="16:16" x14ac:dyDescent="0.3">
      <c r="P102" s="29"/>
    </row>
    <row r="103" spans="16:16" x14ac:dyDescent="0.3">
      <c r="P103" s="29"/>
    </row>
    <row r="104" spans="16:16" x14ac:dyDescent="0.3">
      <c r="P104" s="29"/>
    </row>
    <row r="105" spans="16:16" x14ac:dyDescent="0.3">
      <c r="P105" s="29"/>
    </row>
    <row r="106" spans="16:16" x14ac:dyDescent="0.3">
      <c r="P106" s="29"/>
    </row>
    <row r="107" spans="16:16" x14ac:dyDescent="0.3">
      <c r="P107" s="29"/>
    </row>
    <row r="108" spans="16:16" x14ac:dyDescent="0.3">
      <c r="P108" s="29"/>
    </row>
    <row r="109" spans="16:16" x14ac:dyDescent="0.3">
      <c r="P109" s="29"/>
    </row>
    <row r="110" spans="16:16" x14ac:dyDescent="0.3">
      <c r="P110" s="29"/>
    </row>
    <row r="111" spans="16:16" x14ac:dyDescent="0.3">
      <c r="P111" s="29"/>
    </row>
    <row r="112" spans="16:16" x14ac:dyDescent="0.3">
      <c r="P112" s="29"/>
    </row>
    <row r="113" spans="16:16" x14ac:dyDescent="0.3">
      <c r="P113" s="29"/>
    </row>
    <row r="114" spans="16:16" x14ac:dyDescent="0.3">
      <c r="P114" s="29"/>
    </row>
    <row r="115" spans="16:16" x14ac:dyDescent="0.3">
      <c r="P115" s="29"/>
    </row>
    <row r="116" spans="16:16" x14ac:dyDescent="0.3">
      <c r="P116" s="29"/>
    </row>
    <row r="117" spans="16:16" x14ac:dyDescent="0.3">
      <c r="P117" s="29"/>
    </row>
    <row r="118" spans="16:16" x14ac:dyDescent="0.3">
      <c r="P118" s="29"/>
    </row>
    <row r="119" spans="16:16" x14ac:dyDescent="0.3">
      <c r="P119" s="29"/>
    </row>
    <row r="120" spans="16:16" x14ac:dyDescent="0.3">
      <c r="P120" s="29"/>
    </row>
    <row r="121" spans="16:16" x14ac:dyDescent="0.3">
      <c r="P121" s="29"/>
    </row>
    <row r="122" spans="16:16" x14ac:dyDescent="0.3">
      <c r="P122" s="29"/>
    </row>
    <row r="123" spans="16:16" x14ac:dyDescent="0.3">
      <c r="P123" s="29"/>
    </row>
    <row r="124" spans="16:16" x14ac:dyDescent="0.3">
      <c r="P124" s="29"/>
    </row>
    <row r="125" spans="16:16" x14ac:dyDescent="0.3">
      <c r="P125" s="29"/>
    </row>
    <row r="126" spans="16:16" x14ac:dyDescent="0.3">
      <c r="P126" s="29"/>
    </row>
    <row r="127" spans="16:16" x14ac:dyDescent="0.3">
      <c r="P127" s="29"/>
    </row>
    <row r="128" spans="16:16" x14ac:dyDescent="0.3">
      <c r="P128" s="29"/>
    </row>
    <row r="129" spans="16:16" x14ac:dyDescent="0.3">
      <c r="P129" s="29"/>
    </row>
    <row r="130" spans="16:16" x14ac:dyDescent="0.3">
      <c r="P130" s="29"/>
    </row>
    <row r="131" spans="16:16" x14ac:dyDescent="0.3">
      <c r="P131" s="29"/>
    </row>
    <row r="132" spans="16:16" x14ac:dyDescent="0.3">
      <c r="P132" s="29"/>
    </row>
    <row r="133" spans="16:16" x14ac:dyDescent="0.3">
      <c r="P133" s="29"/>
    </row>
    <row r="134" spans="16:16" x14ac:dyDescent="0.3">
      <c r="P134" s="29"/>
    </row>
    <row r="135" spans="16:16" x14ac:dyDescent="0.3">
      <c r="P135" s="29"/>
    </row>
    <row r="136" spans="16:16" x14ac:dyDescent="0.3">
      <c r="P136" s="29"/>
    </row>
    <row r="137" spans="16:16" x14ac:dyDescent="0.3">
      <c r="P137" s="29"/>
    </row>
    <row r="138" spans="16:16" x14ac:dyDescent="0.3">
      <c r="P138" s="29"/>
    </row>
    <row r="139" spans="16:16" x14ac:dyDescent="0.3">
      <c r="P139" s="29"/>
    </row>
    <row r="140" spans="16:16" x14ac:dyDescent="0.3">
      <c r="P140" s="29"/>
    </row>
    <row r="141" spans="16:16" x14ac:dyDescent="0.3">
      <c r="P141" s="29"/>
    </row>
  </sheetData>
  <mergeCells count="25">
    <mergeCell ref="C9:E14"/>
    <mergeCell ref="H9:J14"/>
    <mergeCell ref="M9:O14"/>
    <mergeCell ref="M16:O21"/>
    <mergeCell ref="H16:J21"/>
    <mergeCell ref="C16:E21"/>
    <mergeCell ref="Q10:T10"/>
    <mergeCell ref="Q1:V7"/>
    <mergeCell ref="Q11:T11"/>
    <mergeCell ref="Q12:T12"/>
    <mergeCell ref="Q13:T13"/>
    <mergeCell ref="U10:V10"/>
    <mergeCell ref="U11:V11"/>
    <mergeCell ref="U12:V12"/>
    <mergeCell ref="U13:V13"/>
    <mergeCell ref="Q18:T18"/>
    <mergeCell ref="U18:V18"/>
    <mergeCell ref="U14:V14"/>
    <mergeCell ref="U15:V15"/>
    <mergeCell ref="U16:V16"/>
    <mergeCell ref="U17:V17"/>
    <mergeCell ref="Q14:T14"/>
    <mergeCell ref="Q15:T15"/>
    <mergeCell ref="Q16:T16"/>
    <mergeCell ref="Q17:T17"/>
  </mergeCells>
  <hyperlinks>
    <hyperlink ref="M9:O14" location="'FP PIPE WRAP'!A1" display="Opaska ogniochronna                                          FP PIPE WRAP" xr:uid="{6E562AA0-2168-4EF2-88CC-E02D9BF59210}"/>
    <hyperlink ref="H9:J14" location="'Kit PUTTY SEALANT'!A1" display=" Kit ogniochronny Putty Sealant" xr:uid="{784F668D-B179-42BA-8A09-9704CE5AB3C9}"/>
    <hyperlink ref="C9:E14" location="'ACR 240'!A1" display="Akryl ogniochronny ACR 240           " xr:uid="{59CCE799-3759-46F2-AD35-4A382204BC3C}"/>
    <hyperlink ref="M16:O21" location="PIANA!A1" display="Piana ogniochronna do dylatacji " xr:uid="{7E8FBCA6-5284-4423-B8FD-52F1F29608F8}"/>
    <hyperlink ref="H16:J21" location="'FP MORTAR'!A1" display="Zaprawa ogniochronna                 FP Mortar" xr:uid="{6495257D-D41D-4655-8DD2-9158BE378CA9}"/>
    <hyperlink ref="C16:E21" location="'FPMF BOARD'!A1" display="Płyta ogniochronna FPMF Board" xr:uid="{5B417792-2415-425E-A554-FF39D40237B4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607E5-F1A7-4B13-B0B2-F2684DCC17D0}">
  <sheetPr>
    <tabColor rgb="FF92D050"/>
  </sheetPr>
  <dimension ref="A1:AK507"/>
  <sheetViews>
    <sheetView zoomScaleNormal="100" workbookViewId="0">
      <selection activeCell="H22" sqref="H22:L22"/>
    </sheetView>
  </sheetViews>
  <sheetFormatPr defaultRowHeight="14.4" x14ac:dyDescent="0.3"/>
  <cols>
    <col min="3" max="3" width="28.5546875" customWidth="1"/>
    <col min="6" max="6" width="11.77734375" bestFit="1" customWidth="1"/>
    <col min="7" max="8" width="9.88671875" bestFit="1" customWidth="1"/>
    <col min="10" max="11" width="9.88671875" bestFit="1" customWidth="1"/>
    <col min="12" max="12" width="11.33203125" bestFit="1" customWidth="1"/>
    <col min="13" max="14" width="11.77734375" bestFit="1" customWidth="1"/>
  </cols>
  <sheetData>
    <row r="1" spans="1:37" ht="24" thickTop="1" x14ac:dyDescent="0.5">
      <c r="A1" s="91" t="s">
        <v>34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5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</row>
    <row r="2" spans="1:37" ht="15" thickBot="1" x14ac:dyDescent="0.35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</row>
    <row r="3" spans="1:37" ht="16.2" thickTop="1" thickBot="1" x14ac:dyDescent="0.35">
      <c r="A3" s="94" t="s">
        <v>29</v>
      </c>
      <c r="B3" s="94"/>
      <c r="C3" s="94"/>
      <c r="D3" s="44">
        <v>150</v>
      </c>
      <c r="E3" s="44">
        <v>54</v>
      </c>
      <c r="F3" s="44"/>
      <c r="G3" s="44"/>
      <c r="H3" s="44"/>
      <c r="I3" s="44"/>
      <c r="J3" s="44"/>
      <c r="K3" s="44"/>
      <c r="L3" s="44"/>
      <c r="M3" s="44"/>
      <c r="N3" s="47" t="s">
        <v>15</v>
      </c>
      <c r="O3" s="5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</row>
    <row r="4" spans="1:37" ht="16.2" thickTop="1" thickBot="1" x14ac:dyDescent="0.35">
      <c r="A4" s="96" t="s">
        <v>11</v>
      </c>
      <c r="B4" s="97"/>
      <c r="C4" s="98"/>
      <c r="D4" s="44">
        <v>180</v>
      </c>
      <c r="E4" s="44">
        <v>80</v>
      </c>
      <c r="F4" s="44"/>
      <c r="G4" s="44"/>
      <c r="H4" s="44"/>
      <c r="I4" s="44"/>
      <c r="J4" s="44"/>
      <c r="K4" s="44"/>
      <c r="L4" s="44"/>
      <c r="M4" s="44"/>
      <c r="N4" s="47"/>
      <c r="O4" s="5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</row>
    <row r="5" spans="1:37" ht="16.2" thickTop="1" thickBot="1" x14ac:dyDescent="0.35">
      <c r="A5" s="96" t="s">
        <v>36</v>
      </c>
      <c r="B5" s="97"/>
      <c r="C5" s="98"/>
      <c r="D5" s="44">
        <v>15</v>
      </c>
      <c r="E5" s="44">
        <v>15</v>
      </c>
      <c r="F5" s="44"/>
      <c r="G5" s="44"/>
      <c r="H5" s="44"/>
      <c r="I5" s="44"/>
      <c r="J5" s="44"/>
      <c r="K5" s="44"/>
      <c r="L5" s="44"/>
      <c r="M5" s="44"/>
      <c r="N5" s="47"/>
      <c r="O5" s="5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</row>
    <row r="6" spans="1:37" ht="16.2" thickTop="1" thickBot="1" x14ac:dyDescent="0.35">
      <c r="A6" s="93" t="s">
        <v>30</v>
      </c>
      <c r="B6" s="93"/>
      <c r="C6" s="93"/>
      <c r="D6" s="44">
        <v>2</v>
      </c>
      <c r="E6" s="44">
        <v>2</v>
      </c>
      <c r="F6" s="44"/>
      <c r="G6" s="44"/>
      <c r="H6" s="44"/>
      <c r="I6" s="44"/>
      <c r="J6" s="44"/>
      <c r="K6" s="44"/>
      <c r="L6" s="44"/>
      <c r="M6" s="44"/>
      <c r="N6" s="48">
        <f>SUM(D6:M6)</f>
        <v>4</v>
      </c>
      <c r="O6" s="5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</row>
    <row r="7" spans="1:37" ht="16.2" thickTop="1" thickBot="1" x14ac:dyDescent="0.35">
      <c r="A7" s="87" t="s">
        <v>37</v>
      </c>
      <c r="B7" s="87"/>
      <c r="C7" s="87"/>
      <c r="D7" s="46">
        <f>3.14*((D4/2)^2-(D3/2)^2)*D5*D6/1000/310</f>
        <v>0.75208064516129036</v>
      </c>
      <c r="E7" s="46">
        <f t="shared" ref="E7:M7" si="0">3.14*((E4/2)^2-(E3/2)^2)*E5*E6/1000/310</f>
        <v>0.26467161290322577</v>
      </c>
      <c r="F7" s="46">
        <f t="shared" si="0"/>
        <v>0</v>
      </c>
      <c r="G7" s="46">
        <f t="shared" si="0"/>
        <v>0</v>
      </c>
      <c r="H7" s="46">
        <f t="shared" si="0"/>
        <v>0</v>
      </c>
      <c r="I7" s="46">
        <f t="shared" si="0"/>
        <v>0</v>
      </c>
      <c r="J7" s="46">
        <f t="shared" si="0"/>
        <v>0</v>
      </c>
      <c r="K7" s="46">
        <f t="shared" si="0"/>
        <v>0</v>
      </c>
      <c r="L7" s="46">
        <f t="shared" si="0"/>
        <v>0</v>
      </c>
      <c r="M7" s="46">
        <f t="shared" si="0"/>
        <v>0</v>
      </c>
      <c r="N7" s="49">
        <f>SUM(D7:M7)</f>
        <v>1.0167522580645161</v>
      </c>
      <c r="O7" s="5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</row>
    <row r="8" spans="1:37" ht="16.2" thickTop="1" thickBot="1" x14ac:dyDescent="0.35">
      <c r="A8" s="88" t="s">
        <v>33</v>
      </c>
      <c r="B8" s="88"/>
      <c r="C8" s="88"/>
      <c r="D8" s="52">
        <f>D7*MENU!$U$11</f>
        <v>24.442620967741938</v>
      </c>
      <c r="E8" s="52">
        <f>E7*MENU!$U$11</f>
        <v>8.6018274193548372</v>
      </c>
      <c r="F8" s="52">
        <f>F7*MENU!$U$11</f>
        <v>0</v>
      </c>
      <c r="G8" s="52">
        <f>G7*MENU!$U$11</f>
        <v>0</v>
      </c>
      <c r="H8" s="52">
        <f>H7*MENU!$U$11</f>
        <v>0</v>
      </c>
      <c r="I8" s="52">
        <f>I7*MENU!$U$11</f>
        <v>0</v>
      </c>
      <c r="J8" s="52">
        <f>J7*MENU!$U$11</f>
        <v>0</v>
      </c>
      <c r="K8" s="52">
        <f>K7*MENU!$U$11</f>
        <v>0</v>
      </c>
      <c r="L8" s="52">
        <f>L7*MENU!$U$11</f>
        <v>0</v>
      </c>
      <c r="M8" s="52">
        <f>M7*MENU!$U$11</f>
        <v>0</v>
      </c>
      <c r="N8" s="53">
        <f>SUM(D8:M8)</f>
        <v>33.044448387096779</v>
      </c>
      <c r="O8" s="5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</row>
    <row r="9" spans="1:37" ht="15" thickTop="1" x14ac:dyDescent="0.3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5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</row>
    <row r="10" spans="1:37" ht="23.4" x14ac:dyDescent="0.5">
      <c r="A10" s="95" t="s">
        <v>35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5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</row>
    <row r="11" spans="1:37" ht="15" thickBot="1" x14ac:dyDescent="0.35">
      <c r="A11" s="5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5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</row>
    <row r="12" spans="1:37" ht="16.2" thickTop="1" thickBot="1" x14ac:dyDescent="0.35">
      <c r="A12" s="94" t="s">
        <v>29</v>
      </c>
      <c r="B12" s="94"/>
      <c r="C12" s="94"/>
      <c r="D12" s="44">
        <v>110</v>
      </c>
      <c r="E12" s="44">
        <v>90</v>
      </c>
      <c r="F12" s="44"/>
      <c r="G12" s="44"/>
      <c r="H12" s="44"/>
      <c r="I12" s="44"/>
      <c r="J12" s="44"/>
      <c r="K12" s="44"/>
      <c r="L12" s="44"/>
      <c r="M12" s="44"/>
      <c r="N12" s="47" t="s">
        <v>15</v>
      </c>
      <c r="O12" s="5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</row>
    <row r="13" spans="1:37" ht="16.2" thickTop="1" thickBot="1" x14ac:dyDescent="0.35">
      <c r="A13" s="96" t="s">
        <v>11</v>
      </c>
      <c r="B13" s="97"/>
      <c r="C13" s="98"/>
      <c r="D13" s="44">
        <v>140</v>
      </c>
      <c r="E13" s="44">
        <v>130</v>
      </c>
      <c r="F13" s="44"/>
      <c r="G13" s="44"/>
      <c r="H13" s="44"/>
      <c r="I13" s="44"/>
      <c r="J13" s="44"/>
      <c r="K13" s="44"/>
      <c r="L13" s="44"/>
      <c r="M13" s="44"/>
      <c r="N13" s="47"/>
      <c r="O13" s="5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</row>
    <row r="14" spans="1:37" ht="16.2" thickTop="1" thickBot="1" x14ac:dyDescent="0.35">
      <c r="A14" s="96" t="s">
        <v>36</v>
      </c>
      <c r="B14" s="97"/>
      <c r="C14" s="98"/>
      <c r="D14" s="44">
        <v>15</v>
      </c>
      <c r="E14" s="44">
        <v>15</v>
      </c>
      <c r="F14" s="44"/>
      <c r="G14" s="44"/>
      <c r="H14" s="44"/>
      <c r="I14" s="44"/>
      <c r="J14" s="44"/>
      <c r="K14" s="44"/>
      <c r="L14" s="44"/>
      <c r="M14" s="44"/>
      <c r="N14" s="47"/>
      <c r="O14" s="5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</row>
    <row r="15" spans="1:37" ht="16.2" thickTop="1" thickBot="1" x14ac:dyDescent="0.35">
      <c r="A15" s="93" t="s">
        <v>30</v>
      </c>
      <c r="B15" s="93"/>
      <c r="C15" s="93"/>
      <c r="D15" s="44">
        <v>1</v>
      </c>
      <c r="E15" s="44">
        <v>1</v>
      </c>
      <c r="F15" s="44"/>
      <c r="G15" s="44"/>
      <c r="H15" s="44"/>
      <c r="I15" s="44"/>
      <c r="J15" s="44"/>
      <c r="K15" s="44"/>
      <c r="L15" s="44"/>
      <c r="M15" s="44"/>
      <c r="N15" s="48">
        <f>SUM(D15:M15)</f>
        <v>2</v>
      </c>
      <c r="O15" s="5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</row>
    <row r="16" spans="1:37" ht="16.2" thickTop="1" thickBot="1" x14ac:dyDescent="0.35">
      <c r="A16" s="87" t="s">
        <v>37</v>
      </c>
      <c r="B16" s="87"/>
      <c r="C16" s="87"/>
      <c r="D16" s="46">
        <f>3.14*((D13/2)^2-(D12/2)^2)*D14*D15*2/1000/310</f>
        <v>0.56975806451612898</v>
      </c>
      <c r="E16" s="46">
        <f t="shared" ref="E16:M16" si="1">3.14*((E13/2)^2-(E12/2)^2)*E14*E15*2/1000/310</f>
        <v>0.6685161290322581</v>
      </c>
      <c r="F16" s="46">
        <f>3.14*((F13/2)^2-(F12/2)^2)*F14*F15*2/1000/310</f>
        <v>0</v>
      </c>
      <c r="G16" s="46">
        <f t="shared" si="1"/>
        <v>0</v>
      </c>
      <c r="H16" s="46">
        <f t="shared" si="1"/>
        <v>0</v>
      </c>
      <c r="I16" s="46">
        <f t="shared" si="1"/>
        <v>0</v>
      </c>
      <c r="J16" s="46">
        <f t="shared" si="1"/>
        <v>0</v>
      </c>
      <c r="K16" s="46">
        <f t="shared" si="1"/>
        <v>0</v>
      </c>
      <c r="L16" s="46">
        <f t="shared" si="1"/>
        <v>0</v>
      </c>
      <c r="M16" s="46">
        <f t="shared" si="1"/>
        <v>0</v>
      </c>
      <c r="N16" s="50">
        <f>SUM(D16:M16)</f>
        <v>1.2382741935483872</v>
      </c>
      <c r="O16" s="5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</row>
    <row r="17" spans="1:37" ht="16.2" thickTop="1" thickBot="1" x14ac:dyDescent="0.35">
      <c r="A17" s="88" t="s">
        <v>33</v>
      </c>
      <c r="B17" s="88"/>
      <c r="C17" s="88"/>
      <c r="D17" s="52">
        <f>D16*MENU!$U$11</f>
        <v>18.517137096774192</v>
      </c>
      <c r="E17" s="52">
        <f>E16*MENU!$U$11</f>
        <v>21.726774193548387</v>
      </c>
      <c r="F17" s="52">
        <f>F16*MENU!$U$11</f>
        <v>0</v>
      </c>
      <c r="G17" s="52">
        <f>G16*MENU!$U$11</f>
        <v>0</v>
      </c>
      <c r="H17" s="52">
        <f>H16*MENU!$U$11</f>
        <v>0</v>
      </c>
      <c r="I17" s="52">
        <f>I16*MENU!$U$11</f>
        <v>0</v>
      </c>
      <c r="J17" s="52">
        <f>J16*MENU!$U$11</f>
        <v>0</v>
      </c>
      <c r="K17" s="52">
        <f>K16*MENU!$U$11</f>
        <v>0</v>
      </c>
      <c r="L17" s="52">
        <f>L16*MENU!$U$11</f>
        <v>0</v>
      </c>
      <c r="M17" s="52">
        <f>M16*MENU!$U$11</f>
        <v>0</v>
      </c>
      <c r="N17" s="53">
        <f>SUM(D17:M17)</f>
        <v>40.243911290322579</v>
      </c>
      <c r="O17" s="5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</row>
    <row r="18" spans="1:37" ht="15" thickTop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5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</row>
    <row r="19" spans="1:37" ht="23.4" x14ac:dyDescent="0.5">
      <c r="A19" s="89" t="s">
        <v>38</v>
      </c>
      <c r="B19" s="89"/>
      <c r="C19" s="89"/>
      <c r="D19" s="89"/>
      <c r="E19" s="89"/>
      <c r="F19" s="89"/>
      <c r="G19" s="90" t="s">
        <v>39</v>
      </c>
      <c r="H19" s="89"/>
      <c r="I19" s="89"/>
      <c r="J19" s="89"/>
      <c r="K19" s="89"/>
      <c r="L19" s="89"/>
      <c r="M19" s="89"/>
      <c r="N19" s="89"/>
      <c r="O19" s="5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</row>
    <row r="20" spans="1:37" ht="15" thickBot="1" x14ac:dyDescent="0.35">
      <c r="A20" s="4"/>
      <c r="B20" s="4"/>
      <c r="C20" s="4"/>
      <c r="D20" s="4"/>
      <c r="E20" s="4"/>
      <c r="F20" s="4"/>
      <c r="G20" s="5"/>
      <c r="H20" s="4"/>
      <c r="I20" s="4"/>
      <c r="J20" s="4"/>
      <c r="K20" s="4"/>
      <c r="L20" s="4"/>
      <c r="M20" s="4"/>
      <c r="N20" s="4"/>
      <c r="O20" s="5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</row>
    <row r="21" spans="1:37" ht="16.2" customHeight="1" thickTop="1" thickBot="1" x14ac:dyDescent="0.35">
      <c r="A21" s="94" t="s">
        <v>68</v>
      </c>
      <c r="B21" s="94"/>
      <c r="C21" s="94"/>
      <c r="D21" s="44">
        <v>300</v>
      </c>
      <c r="E21" s="44" t="s">
        <v>40</v>
      </c>
      <c r="F21" s="54">
        <v>400</v>
      </c>
      <c r="G21" s="5"/>
      <c r="H21" s="94" t="s">
        <v>46</v>
      </c>
      <c r="I21" s="94"/>
      <c r="J21" s="94"/>
      <c r="K21" s="94"/>
      <c r="L21" s="94"/>
      <c r="M21" s="44">
        <v>30</v>
      </c>
      <c r="N21" s="4"/>
      <c r="O21" s="5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</row>
    <row r="22" spans="1:37" ht="16.2" customHeight="1" thickTop="1" thickBot="1" x14ac:dyDescent="0.35">
      <c r="A22" s="94" t="s">
        <v>29</v>
      </c>
      <c r="B22" s="94"/>
      <c r="C22" s="94"/>
      <c r="D22" s="44">
        <v>110</v>
      </c>
      <c r="E22" s="4"/>
      <c r="F22" s="4"/>
      <c r="G22" s="5"/>
      <c r="H22" s="94" t="s">
        <v>48</v>
      </c>
      <c r="I22" s="94"/>
      <c r="J22" s="94"/>
      <c r="K22" s="94"/>
      <c r="L22" s="94"/>
      <c r="M22" s="44">
        <v>1</v>
      </c>
      <c r="N22" s="4"/>
      <c r="O22" s="5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</row>
    <row r="23" spans="1:37" ht="16.2" customHeight="1" thickTop="1" thickBot="1" x14ac:dyDescent="0.35">
      <c r="A23" s="94" t="s">
        <v>41</v>
      </c>
      <c r="B23" s="94"/>
      <c r="C23" s="94"/>
      <c r="D23" s="44">
        <v>2</v>
      </c>
      <c r="E23" s="4"/>
      <c r="F23" s="4"/>
      <c r="G23" s="5"/>
      <c r="H23" s="94" t="s">
        <v>47</v>
      </c>
      <c r="I23" s="94"/>
      <c r="J23" s="94"/>
      <c r="K23" s="94"/>
      <c r="L23" s="94"/>
      <c r="M23" s="44">
        <v>15</v>
      </c>
      <c r="N23" s="4"/>
      <c r="O23" s="5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</row>
    <row r="24" spans="1:37" ht="16.2" thickTop="1" thickBot="1" x14ac:dyDescent="0.35">
      <c r="A24" s="87" t="s">
        <v>42</v>
      </c>
      <c r="B24" s="87"/>
      <c r="C24" s="87"/>
      <c r="D24" s="46">
        <f>(((2*3.14*(D22/2)*2*20)/1000/310)*D23)+((D21*2+F21*2)*2*20/1000/310)</f>
        <v>0.2697806451612903</v>
      </c>
      <c r="E24" s="4"/>
      <c r="F24" s="4"/>
      <c r="G24" s="5"/>
      <c r="H24" s="87" t="s">
        <v>42</v>
      </c>
      <c r="I24" s="87"/>
      <c r="J24" s="87"/>
      <c r="K24" s="87"/>
      <c r="L24" s="87"/>
      <c r="M24" s="46">
        <f>M21*M22*M23/310</f>
        <v>1.4516129032258065</v>
      </c>
      <c r="N24" s="4"/>
      <c r="O24" s="5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</row>
    <row r="25" spans="1:37" ht="16.2" thickTop="1" thickBot="1" x14ac:dyDescent="0.35">
      <c r="A25" s="87" t="s">
        <v>43</v>
      </c>
      <c r="B25" s="87"/>
      <c r="C25" s="87"/>
      <c r="D25" s="46">
        <f>D24*2</f>
        <v>0.5395612903225806</v>
      </c>
      <c r="E25" s="4"/>
      <c r="F25" s="4"/>
      <c r="G25" s="5"/>
      <c r="H25" s="87" t="s">
        <v>43</v>
      </c>
      <c r="I25" s="87"/>
      <c r="J25" s="87"/>
      <c r="K25" s="87"/>
      <c r="L25" s="87"/>
      <c r="M25" s="46">
        <f>M24*2</f>
        <v>2.903225806451613</v>
      </c>
      <c r="N25" s="4"/>
      <c r="O25" s="5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</row>
    <row r="26" spans="1:37" ht="16.2" thickTop="1" thickBot="1" x14ac:dyDescent="0.35">
      <c r="A26" s="88" t="s">
        <v>44</v>
      </c>
      <c r="B26" s="88"/>
      <c r="C26" s="88"/>
      <c r="D26" s="52">
        <f>D24*MENU!$U$11</f>
        <v>8.7678709677419349</v>
      </c>
      <c r="E26" s="4"/>
      <c r="F26" s="4"/>
      <c r="G26" s="5"/>
      <c r="H26" s="88" t="s">
        <v>44</v>
      </c>
      <c r="I26" s="88"/>
      <c r="J26" s="88"/>
      <c r="K26" s="88"/>
      <c r="L26" s="88"/>
      <c r="M26" s="52">
        <f>M24*MENU!$U$11</f>
        <v>47.177419354838712</v>
      </c>
      <c r="N26" s="4"/>
      <c r="O26" s="5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</row>
    <row r="27" spans="1:37" ht="16.2" thickTop="1" thickBot="1" x14ac:dyDescent="0.35">
      <c r="A27" s="88" t="s">
        <v>45</v>
      </c>
      <c r="B27" s="88"/>
      <c r="C27" s="88"/>
      <c r="D27" s="52">
        <f>D25*MENU!$U$11</f>
        <v>17.53574193548387</v>
      </c>
      <c r="E27" s="4"/>
      <c r="F27" s="4"/>
      <c r="G27" s="5"/>
      <c r="H27" s="88" t="s">
        <v>45</v>
      </c>
      <c r="I27" s="88"/>
      <c r="J27" s="88"/>
      <c r="K27" s="88"/>
      <c r="L27" s="88"/>
      <c r="M27" s="52">
        <f>M25*MENU!$U$11</f>
        <v>94.354838709677423</v>
      </c>
      <c r="N27" s="4"/>
      <c r="O27" s="5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</row>
    <row r="28" spans="1:37" ht="15.6" thickTop="1" thickBot="1" x14ac:dyDescent="0.35">
      <c r="A28" s="4"/>
      <c r="B28" s="4"/>
      <c r="C28" s="4"/>
      <c r="D28" s="4"/>
      <c r="E28" s="4"/>
      <c r="F28" s="4"/>
      <c r="G28" s="5"/>
      <c r="H28" s="4"/>
      <c r="I28" s="4"/>
      <c r="J28" s="4"/>
      <c r="K28" s="4"/>
      <c r="L28" s="4"/>
      <c r="M28" s="4"/>
      <c r="N28" s="4"/>
      <c r="O28" s="5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</row>
    <row r="29" spans="1:37" ht="15" thickTop="1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</row>
    <row r="30" spans="1:37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</row>
    <row r="31" spans="1:37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</row>
    <row r="32" spans="1:37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</row>
    <row r="33" spans="1:37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</row>
    <row r="34" spans="1:37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</row>
    <row r="35" spans="1:37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</row>
    <row r="36" spans="1:37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</row>
    <row r="37" spans="1:37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</row>
    <row r="38" spans="1:37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</row>
    <row r="39" spans="1:37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</row>
    <row r="40" spans="1:37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</row>
    <row r="41" spans="1:37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</row>
    <row r="42" spans="1:37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</row>
    <row r="43" spans="1:37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</row>
    <row r="44" spans="1:37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</row>
    <row r="45" spans="1:37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</row>
    <row r="46" spans="1:37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</row>
    <row r="47" spans="1:37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</row>
    <row r="48" spans="1:37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</row>
    <row r="49" spans="1:37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</row>
    <row r="50" spans="1:37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</row>
    <row r="51" spans="1:37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</row>
    <row r="52" spans="1:37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</row>
    <row r="53" spans="1:37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</row>
    <row r="54" spans="1:37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</row>
    <row r="55" spans="1:37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</row>
    <row r="56" spans="1:37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</row>
    <row r="57" spans="1:37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</row>
    <row r="58" spans="1:37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</row>
    <row r="59" spans="1:37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</row>
    <row r="60" spans="1:37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</row>
    <row r="61" spans="1:37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</row>
    <row r="62" spans="1:37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</row>
    <row r="63" spans="1:37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</row>
    <row r="64" spans="1:37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</row>
    <row r="65" spans="1:37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</row>
    <row r="66" spans="1:37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</row>
    <row r="67" spans="1:37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</row>
    <row r="68" spans="1:37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</row>
    <row r="69" spans="1:37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</row>
    <row r="70" spans="1:37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</row>
    <row r="71" spans="1:37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</row>
    <row r="72" spans="1:37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</row>
    <row r="73" spans="1:37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</row>
    <row r="74" spans="1:37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</row>
    <row r="75" spans="1:37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</row>
    <row r="76" spans="1:37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</row>
    <row r="77" spans="1:37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</row>
    <row r="78" spans="1:37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</row>
    <row r="79" spans="1:37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</row>
    <row r="80" spans="1:37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</row>
    <row r="81" spans="1:37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</row>
    <row r="82" spans="1:37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</row>
    <row r="83" spans="1:37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</row>
    <row r="84" spans="1:37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</row>
    <row r="85" spans="1:37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</row>
    <row r="86" spans="1:37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</row>
    <row r="87" spans="1:37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</row>
    <row r="88" spans="1:37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</row>
    <row r="89" spans="1:37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</row>
    <row r="90" spans="1:37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</row>
    <row r="91" spans="1:37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</row>
    <row r="92" spans="1:37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</row>
    <row r="93" spans="1:37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</row>
    <row r="94" spans="1:37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</row>
    <row r="95" spans="1:37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</row>
    <row r="96" spans="1:37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</row>
    <row r="97" spans="1:37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</row>
    <row r="98" spans="1:37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</row>
    <row r="99" spans="1:37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</row>
    <row r="100" spans="1:37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</row>
    <row r="101" spans="1:37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</row>
    <row r="102" spans="1:37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</row>
    <row r="103" spans="1:37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</row>
    <row r="104" spans="1:37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</row>
    <row r="105" spans="1:37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</row>
    <row r="106" spans="1:37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</row>
    <row r="107" spans="1:37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</row>
    <row r="108" spans="1:37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</row>
    <row r="109" spans="1:37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</row>
    <row r="110" spans="1:37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</row>
    <row r="111" spans="1:37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</row>
    <row r="112" spans="1:37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</row>
    <row r="113" spans="1:37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</row>
    <row r="114" spans="1:37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</row>
    <row r="115" spans="1:37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</row>
    <row r="116" spans="1:37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</row>
    <row r="117" spans="1:37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</row>
    <row r="118" spans="1:37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</row>
    <row r="119" spans="1:37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</row>
    <row r="120" spans="1:37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</row>
    <row r="121" spans="1:37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</row>
    <row r="122" spans="1:37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</row>
    <row r="123" spans="1:37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</row>
    <row r="124" spans="1:37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</row>
    <row r="125" spans="1:37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</row>
    <row r="126" spans="1:37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</row>
    <row r="127" spans="1:37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</row>
    <row r="128" spans="1:37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</row>
    <row r="129" spans="1:37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</row>
    <row r="130" spans="1:37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</row>
    <row r="131" spans="1:37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</row>
    <row r="132" spans="1:37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</row>
    <row r="133" spans="1:37" x14ac:dyDescent="0.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</row>
    <row r="134" spans="1:37" x14ac:dyDescent="0.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</row>
    <row r="135" spans="1:37" x14ac:dyDescent="0.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</row>
    <row r="136" spans="1:37" x14ac:dyDescent="0.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</row>
    <row r="137" spans="1:37" x14ac:dyDescent="0.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</row>
    <row r="138" spans="1:37" x14ac:dyDescent="0.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</row>
    <row r="139" spans="1:37" x14ac:dyDescent="0.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</row>
    <row r="140" spans="1:37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</row>
    <row r="141" spans="1:37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</row>
    <row r="142" spans="1:37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</row>
    <row r="143" spans="1:37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</row>
    <row r="144" spans="1:37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</row>
    <row r="145" spans="1:37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</row>
    <row r="146" spans="1:37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</row>
    <row r="147" spans="1:37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</row>
    <row r="148" spans="1:37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</row>
    <row r="149" spans="1:37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</row>
    <row r="150" spans="1:37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</row>
    <row r="151" spans="1:37" x14ac:dyDescent="0.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</row>
    <row r="152" spans="1:37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</row>
    <row r="153" spans="1:37" x14ac:dyDescent="0.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</row>
    <row r="154" spans="1:37" x14ac:dyDescent="0.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</row>
    <row r="155" spans="1:37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</row>
    <row r="156" spans="1:37" x14ac:dyDescent="0.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</row>
    <row r="157" spans="1:37" x14ac:dyDescent="0.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</row>
    <row r="158" spans="1:37" x14ac:dyDescent="0.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</row>
    <row r="159" spans="1:37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</row>
    <row r="160" spans="1:37" x14ac:dyDescent="0.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</row>
    <row r="161" spans="1:37" x14ac:dyDescent="0.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</row>
    <row r="162" spans="1:37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</row>
    <row r="163" spans="1:37" x14ac:dyDescent="0.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</row>
    <row r="164" spans="1:37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</row>
    <row r="165" spans="1:37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</row>
    <row r="166" spans="1:37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</row>
    <row r="167" spans="1:37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</row>
    <row r="168" spans="1:37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</row>
    <row r="169" spans="1:37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</row>
    <row r="170" spans="1:37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</row>
    <row r="171" spans="1:37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</row>
    <row r="172" spans="1:37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</row>
    <row r="173" spans="1:37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</row>
    <row r="174" spans="1:37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</row>
    <row r="175" spans="1:37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</row>
    <row r="176" spans="1:37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</row>
    <row r="177" spans="1:37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</row>
    <row r="178" spans="1:37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</row>
    <row r="179" spans="1:37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</row>
    <row r="180" spans="1:37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</row>
    <row r="181" spans="1:37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</row>
    <row r="182" spans="1:37" x14ac:dyDescent="0.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</row>
    <row r="183" spans="1:37" x14ac:dyDescent="0.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</row>
    <row r="184" spans="1:37" x14ac:dyDescent="0.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</row>
    <row r="185" spans="1:37" x14ac:dyDescent="0.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</row>
    <row r="186" spans="1:37" x14ac:dyDescent="0.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</row>
    <row r="187" spans="1:37" x14ac:dyDescent="0.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</row>
    <row r="188" spans="1:37" x14ac:dyDescent="0.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</row>
    <row r="189" spans="1:37" x14ac:dyDescent="0.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</row>
    <row r="190" spans="1:37" x14ac:dyDescent="0.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</row>
    <row r="191" spans="1:37" x14ac:dyDescent="0.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</row>
    <row r="192" spans="1:37" x14ac:dyDescent="0.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</row>
    <row r="193" spans="1:37" x14ac:dyDescent="0.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</row>
    <row r="194" spans="1:37" x14ac:dyDescent="0.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</row>
    <row r="195" spans="1:37" x14ac:dyDescent="0.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</row>
    <row r="196" spans="1:37" x14ac:dyDescent="0.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</row>
    <row r="197" spans="1:37" x14ac:dyDescent="0.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</row>
    <row r="198" spans="1:37" x14ac:dyDescent="0.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</row>
    <row r="199" spans="1:37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</row>
    <row r="200" spans="1:37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</row>
    <row r="201" spans="1:37" x14ac:dyDescent="0.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</row>
    <row r="202" spans="1:37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</row>
    <row r="203" spans="1:37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</row>
    <row r="204" spans="1:37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</row>
    <row r="205" spans="1:37" x14ac:dyDescent="0.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</row>
    <row r="206" spans="1:37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</row>
    <row r="207" spans="1:37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</row>
    <row r="208" spans="1:37" x14ac:dyDescent="0.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</row>
    <row r="209" spans="1:37" x14ac:dyDescent="0.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</row>
    <row r="210" spans="1:37" x14ac:dyDescent="0.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</row>
    <row r="211" spans="1:37" x14ac:dyDescent="0.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</row>
    <row r="212" spans="1:37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</row>
    <row r="213" spans="1:37" x14ac:dyDescent="0.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</row>
    <row r="214" spans="1:37" x14ac:dyDescent="0.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</row>
    <row r="215" spans="1:37" x14ac:dyDescent="0.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</row>
    <row r="216" spans="1:37" x14ac:dyDescent="0.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</row>
    <row r="217" spans="1:37" x14ac:dyDescent="0.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</row>
    <row r="218" spans="1:37" x14ac:dyDescent="0.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</row>
    <row r="219" spans="1:37" x14ac:dyDescent="0.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</row>
    <row r="220" spans="1:37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</row>
    <row r="221" spans="1:37" x14ac:dyDescent="0.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</row>
    <row r="222" spans="1:37" x14ac:dyDescent="0.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</row>
    <row r="223" spans="1:37" x14ac:dyDescent="0.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</row>
    <row r="224" spans="1:37" x14ac:dyDescent="0.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</row>
    <row r="225" spans="1:37" x14ac:dyDescent="0.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</row>
    <row r="226" spans="1:37" x14ac:dyDescent="0.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</row>
    <row r="227" spans="1:37" x14ac:dyDescent="0.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</row>
    <row r="228" spans="1:37" x14ac:dyDescent="0.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</row>
    <row r="229" spans="1:37" x14ac:dyDescent="0.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</row>
    <row r="230" spans="1:37" x14ac:dyDescent="0.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</row>
    <row r="231" spans="1:37" x14ac:dyDescent="0.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</row>
    <row r="232" spans="1:37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</row>
    <row r="233" spans="1:37" x14ac:dyDescent="0.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</row>
    <row r="234" spans="1:37" x14ac:dyDescent="0.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</row>
    <row r="235" spans="1:37" x14ac:dyDescent="0.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</row>
    <row r="236" spans="1:37" x14ac:dyDescent="0.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</row>
    <row r="237" spans="1:37" x14ac:dyDescent="0.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</row>
    <row r="238" spans="1:37" x14ac:dyDescent="0.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</row>
    <row r="239" spans="1:37" x14ac:dyDescent="0.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</row>
    <row r="240" spans="1:37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</row>
    <row r="241" spans="1:37" x14ac:dyDescent="0.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</row>
    <row r="242" spans="1:37" x14ac:dyDescent="0.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</row>
    <row r="243" spans="1:37" x14ac:dyDescent="0.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</row>
    <row r="244" spans="1:37" x14ac:dyDescent="0.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</row>
    <row r="245" spans="1:37" x14ac:dyDescent="0.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</row>
    <row r="246" spans="1:37" x14ac:dyDescent="0.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</row>
    <row r="247" spans="1:37" x14ac:dyDescent="0.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</row>
    <row r="248" spans="1:37" x14ac:dyDescent="0.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</row>
    <row r="249" spans="1:37" x14ac:dyDescent="0.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</row>
    <row r="250" spans="1:37" x14ac:dyDescent="0.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</row>
    <row r="251" spans="1:37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</row>
    <row r="252" spans="1:37" x14ac:dyDescent="0.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</row>
    <row r="253" spans="1:37" x14ac:dyDescent="0.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</row>
    <row r="254" spans="1:37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</row>
    <row r="255" spans="1:37" x14ac:dyDescent="0.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</row>
    <row r="256" spans="1:37" x14ac:dyDescent="0.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</row>
    <row r="257" spans="1:37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</row>
    <row r="258" spans="1:37" x14ac:dyDescent="0.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</row>
    <row r="259" spans="1:37" x14ac:dyDescent="0.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</row>
    <row r="260" spans="1:37" x14ac:dyDescent="0.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</row>
    <row r="261" spans="1:37" x14ac:dyDescent="0.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</row>
    <row r="262" spans="1:37" x14ac:dyDescent="0.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</row>
    <row r="263" spans="1:37" x14ac:dyDescent="0.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</row>
    <row r="264" spans="1:37" x14ac:dyDescent="0.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</row>
    <row r="265" spans="1:37" x14ac:dyDescent="0.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</row>
    <row r="266" spans="1:37" x14ac:dyDescent="0.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</row>
    <row r="267" spans="1:37" x14ac:dyDescent="0.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</row>
    <row r="268" spans="1:37" x14ac:dyDescent="0.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</row>
    <row r="269" spans="1:37" x14ac:dyDescent="0.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</row>
    <row r="270" spans="1:37" x14ac:dyDescent="0.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</row>
    <row r="271" spans="1:37" x14ac:dyDescent="0.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</row>
    <row r="272" spans="1:37" x14ac:dyDescent="0.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</row>
    <row r="273" spans="1:37" x14ac:dyDescent="0.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</row>
    <row r="274" spans="1:37" x14ac:dyDescent="0.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</row>
    <row r="275" spans="1:37" x14ac:dyDescent="0.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</row>
    <row r="276" spans="1:37" x14ac:dyDescent="0.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</row>
    <row r="277" spans="1:37" x14ac:dyDescent="0.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</row>
    <row r="278" spans="1:37" x14ac:dyDescent="0.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</row>
    <row r="279" spans="1:37" x14ac:dyDescent="0.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</row>
    <row r="280" spans="1:37" x14ac:dyDescent="0.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</row>
    <row r="281" spans="1:37" x14ac:dyDescent="0.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</row>
    <row r="282" spans="1:37" x14ac:dyDescent="0.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</row>
    <row r="283" spans="1:37" x14ac:dyDescent="0.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</row>
    <row r="284" spans="1:37" x14ac:dyDescent="0.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</row>
    <row r="285" spans="1:37" x14ac:dyDescent="0.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</row>
    <row r="286" spans="1:37" x14ac:dyDescent="0.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</row>
    <row r="287" spans="1:37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</row>
    <row r="288" spans="1:37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</row>
    <row r="289" spans="1:37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</row>
    <row r="290" spans="1:37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</row>
    <row r="291" spans="1:37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</row>
    <row r="292" spans="1:37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</row>
    <row r="293" spans="1:37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</row>
    <row r="294" spans="1:37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</row>
    <row r="295" spans="1:37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</row>
    <row r="296" spans="1:37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</row>
    <row r="297" spans="1:37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</row>
    <row r="298" spans="1:37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</row>
    <row r="299" spans="1:37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</row>
    <row r="300" spans="1:37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</row>
    <row r="301" spans="1:37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</row>
    <row r="302" spans="1:37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</row>
    <row r="303" spans="1:37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</row>
    <row r="304" spans="1:37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</row>
    <row r="305" spans="1:37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</row>
    <row r="306" spans="1:37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</row>
    <row r="307" spans="1:37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</row>
    <row r="308" spans="1:37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</row>
    <row r="309" spans="1:37" x14ac:dyDescent="0.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</row>
    <row r="310" spans="1:37" x14ac:dyDescent="0.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</row>
    <row r="311" spans="1:37" x14ac:dyDescent="0.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</row>
    <row r="312" spans="1:37" x14ac:dyDescent="0.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</row>
    <row r="313" spans="1:37" x14ac:dyDescent="0.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</row>
    <row r="314" spans="1:37" x14ac:dyDescent="0.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</row>
    <row r="315" spans="1:37" x14ac:dyDescent="0.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</row>
    <row r="316" spans="1:37" x14ac:dyDescent="0.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</row>
    <row r="317" spans="1:37" x14ac:dyDescent="0.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</row>
    <row r="318" spans="1:37" x14ac:dyDescent="0.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</row>
    <row r="319" spans="1:37" x14ac:dyDescent="0.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</row>
    <row r="320" spans="1:37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</row>
    <row r="321" spans="1:37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</row>
    <row r="322" spans="1:37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</row>
    <row r="323" spans="1:37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</row>
    <row r="324" spans="1:37" x14ac:dyDescent="0.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</row>
    <row r="325" spans="1:37" x14ac:dyDescent="0.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</row>
    <row r="326" spans="1:37" x14ac:dyDescent="0.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</row>
    <row r="327" spans="1:37" x14ac:dyDescent="0.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</row>
    <row r="328" spans="1:37" x14ac:dyDescent="0.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</row>
    <row r="329" spans="1:37" x14ac:dyDescent="0.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</row>
    <row r="330" spans="1:37" x14ac:dyDescent="0.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</row>
    <row r="331" spans="1:37" x14ac:dyDescent="0.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</row>
    <row r="332" spans="1:37" x14ac:dyDescent="0.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</row>
    <row r="333" spans="1:37" x14ac:dyDescent="0.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</row>
    <row r="334" spans="1:37" x14ac:dyDescent="0.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</row>
    <row r="335" spans="1:37" x14ac:dyDescent="0.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</row>
    <row r="336" spans="1:37" x14ac:dyDescent="0.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</row>
    <row r="337" spans="1:37" x14ac:dyDescent="0.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</row>
    <row r="338" spans="1:37" x14ac:dyDescent="0.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</row>
    <row r="339" spans="1:37" x14ac:dyDescent="0.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</row>
    <row r="340" spans="1:37" x14ac:dyDescent="0.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</row>
    <row r="341" spans="1:37" x14ac:dyDescent="0.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</row>
    <row r="342" spans="1:37" x14ac:dyDescent="0.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</row>
    <row r="343" spans="1:37" x14ac:dyDescent="0.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</row>
    <row r="344" spans="1:37" x14ac:dyDescent="0.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</row>
    <row r="345" spans="1:37" x14ac:dyDescent="0.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</row>
    <row r="346" spans="1:37" x14ac:dyDescent="0.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</row>
    <row r="347" spans="1:37" x14ac:dyDescent="0.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</row>
    <row r="348" spans="1:37" x14ac:dyDescent="0.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</row>
    <row r="349" spans="1:37" x14ac:dyDescent="0.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</row>
    <row r="350" spans="1:37" x14ac:dyDescent="0.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</row>
    <row r="351" spans="1:37" x14ac:dyDescent="0.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</row>
    <row r="352" spans="1:37" x14ac:dyDescent="0.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</row>
    <row r="353" spans="1:37" x14ac:dyDescent="0.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</row>
    <row r="354" spans="1:37" x14ac:dyDescent="0.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</row>
    <row r="355" spans="1:37" x14ac:dyDescent="0.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</row>
    <row r="356" spans="1:37" x14ac:dyDescent="0.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</row>
    <row r="357" spans="1:37" x14ac:dyDescent="0.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</row>
    <row r="358" spans="1:37" x14ac:dyDescent="0.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</row>
    <row r="359" spans="1:37" x14ac:dyDescent="0.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</row>
    <row r="360" spans="1:37" x14ac:dyDescent="0.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</row>
    <row r="361" spans="1:37" x14ac:dyDescent="0.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</row>
    <row r="362" spans="1:37" x14ac:dyDescent="0.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</row>
    <row r="363" spans="1:37" x14ac:dyDescent="0.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</row>
    <row r="364" spans="1:37" x14ac:dyDescent="0.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</row>
    <row r="365" spans="1:37" x14ac:dyDescent="0.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</row>
    <row r="366" spans="1:37" x14ac:dyDescent="0.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</row>
    <row r="367" spans="1:37" x14ac:dyDescent="0.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</row>
    <row r="368" spans="1:37" x14ac:dyDescent="0.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</row>
    <row r="369" spans="1:37" x14ac:dyDescent="0.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</row>
    <row r="370" spans="1:37" x14ac:dyDescent="0.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</row>
    <row r="371" spans="1:37" x14ac:dyDescent="0.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</row>
    <row r="372" spans="1:37" x14ac:dyDescent="0.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</row>
    <row r="373" spans="1:37" x14ac:dyDescent="0.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</row>
    <row r="374" spans="1:37" x14ac:dyDescent="0.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</row>
    <row r="375" spans="1:37" x14ac:dyDescent="0.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</row>
    <row r="376" spans="1:37" x14ac:dyDescent="0.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</row>
    <row r="377" spans="1:37" x14ac:dyDescent="0.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</row>
    <row r="378" spans="1:37" x14ac:dyDescent="0.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</row>
    <row r="379" spans="1:37" x14ac:dyDescent="0.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</row>
    <row r="380" spans="1:37" x14ac:dyDescent="0.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</row>
    <row r="381" spans="1:37" x14ac:dyDescent="0.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</row>
    <row r="382" spans="1:37" x14ac:dyDescent="0.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</row>
    <row r="383" spans="1:37" x14ac:dyDescent="0.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</row>
    <row r="384" spans="1:37" x14ac:dyDescent="0.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</row>
    <row r="385" spans="1:37" x14ac:dyDescent="0.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</row>
    <row r="386" spans="1:37" x14ac:dyDescent="0.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</row>
    <row r="387" spans="1:37" x14ac:dyDescent="0.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</row>
    <row r="388" spans="1:37" x14ac:dyDescent="0.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</row>
    <row r="389" spans="1:37" x14ac:dyDescent="0.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</row>
    <row r="390" spans="1:37" x14ac:dyDescent="0.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</row>
    <row r="391" spans="1:37" x14ac:dyDescent="0.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</row>
    <row r="392" spans="1:37" x14ac:dyDescent="0.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</row>
    <row r="393" spans="1:37" x14ac:dyDescent="0.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</row>
    <row r="394" spans="1:37" x14ac:dyDescent="0.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</row>
    <row r="395" spans="1:37" x14ac:dyDescent="0.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</row>
    <row r="396" spans="1:37" x14ac:dyDescent="0.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</row>
    <row r="397" spans="1:37" x14ac:dyDescent="0.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</row>
    <row r="398" spans="1:37" x14ac:dyDescent="0.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</row>
    <row r="399" spans="1:37" x14ac:dyDescent="0.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</row>
    <row r="400" spans="1:37" x14ac:dyDescent="0.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</row>
    <row r="401" spans="1:37" x14ac:dyDescent="0.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</row>
    <row r="402" spans="1:37" x14ac:dyDescent="0.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</row>
    <row r="403" spans="1:37" x14ac:dyDescent="0.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</row>
    <row r="404" spans="1:37" x14ac:dyDescent="0.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</row>
    <row r="405" spans="1:37" x14ac:dyDescent="0.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</row>
    <row r="406" spans="1:37" x14ac:dyDescent="0.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</row>
    <row r="407" spans="1:37" x14ac:dyDescent="0.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</row>
    <row r="408" spans="1:37" x14ac:dyDescent="0.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</row>
    <row r="409" spans="1:37" x14ac:dyDescent="0.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</row>
    <row r="410" spans="1:37" x14ac:dyDescent="0.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</row>
    <row r="411" spans="1:37" x14ac:dyDescent="0.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</row>
    <row r="412" spans="1:37" x14ac:dyDescent="0.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</row>
    <row r="413" spans="1:37" x14ac:dyDescent="0.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</row>
    <row r="414" spans="1:37" x14ac:dyDescent="0.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</row>
    <row r="415" spans="1:37" x14ac:dyDescent="0.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</row>
    <row r="416" spans="1:37" x14ac:dyDescent="0.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</row>
    <row r="417" spans="1:37" x14ac:dyDescent="0.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</row>
    <row r="418" spans="1:37" x14ac:dyDescent="0.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</row>
    <row r="419" spans="1:37" x14ac:dyDescent="0.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</row>
    <row r="420" spans="1:37" x14ac:dyDescent="0.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</row>
    <row r="421" spans="1:37" x14ac:dyDescent="0.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</row>
    <row r="422" spans="1:37" x14ac:dyDescent="0.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</row>
    <row r="423" spans="1:37" x14ac:dyDescent="0.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</row>
    <row r="424" spans="1:37" x14ac:dyDescent="0.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</row>
    <row r="425" spans="1:37" x14ac:dyDescent="0.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</row>
    <row r="426" spans="1:37" x14ac:dyDescent="0.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</row>
    <row r="427" spans="1:37" x14ac:dyDescent="0.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</row>
    <row r="428" spans="1:37" x14ac:dyDescent="0.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</row>
    <row r="429" spans="1:37" x14ac:dyDescent="0.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</row>
    <row r="430" spans="1:37" x14ac:dyDescent="0.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</row>
    <row r="431" spans="1:37" x14ac:dyDescent="0.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</row>
    <row r="432" spans="1:37" x14ac:dyDescent="0.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</row>
    <row r="433" spans="1:37" x14ac:dyDescent="0.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</row>
    <row r="434" spans="1:37" x14ac:dyDescent="0.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</row>
    <row r="435" spans="1:37" x14ac:dyDescent="0.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</row>
    <row r="436" spans="1:37" x14ac:dyDescent="0.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</row>
    <row r="437" spans="1:37" x14ac:dyDescent="0.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</row>
    <row r="438" spans="1:37" x14ac:dyDescent="0.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</row>
    <row r="439" spans="1:37" x14ac:dyDescent="0.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</row>
    <row r="440" spans="1:37" x14ac:dyDescent="0.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</row>
    <row r="441" spans="1:37" x14ac:dyDescent="0.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</row>
    <row r="442" spans="1:37" x14ac:dyDescent="0.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</row>
    <row r="443" spans="1:37" x14ac:dyDescent="0.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</row>
    <row r="444" spans="1:37" x14ac:dyDescent="0.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</row>
    <row r="445" spans="1:37" x14ac:dyDescent="0.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</row>
    <row r="446" spans="1:37" x14ac:dyDescent="0.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</row>
    <row r="447" spans="1:37" x14ac:dyDescent="0.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</row>
    <row r="448" spans="1:37" x14ac:dyDescent="0.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</row>
    <row r="449" spans="1:37" x14ac:dyDescent="0.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</row>
    <row r="450" spans="1:37" x14ac:dyDescent="0.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</row>
    <row r="451" spans="1:37" x14ac:dyDescent="0.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</row>
    <row r="452" spans="1:37" x14ac:dyDescent="0.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</row>
    <row r="453" spans="1:37" x14ac:dyDescent="0.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</row>
    <row r="454" spans="1:37" x14ac:dyDescent="0.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</row>
    <row r="455" spans="1:37" x14ac:dyDescent="0.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</row>
    <row r="456" spans="1:37" x14ac:dyDescent="0.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</row>
    <row r="457" spans="1:37" x14ac:dyDescent="0.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</row>
    <row r="458" spans="1:37" x14ac:dyDescent="0.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</row>
    <row r="459" spans="1:37" x14ac:dyDescent="0.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</row>
    <row r="460" spans="1:37" x14ac:dyDescent="0.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</row>
    <row r="461" spans="1:37" x14ac:dyDescent="0.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</row>
    <row r="462" spans="1:37" x14ac:dyDescent="0.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</row>
    <row r="463" spans="1:37" x14ac:dyDescent="0.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</row>
    <row r="464" spans="1:37" x14ac:dyDescent="0.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</row>
    <row r="465" spans="1:37" x14ac:dyDescent="0.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</row>
    <row r="466" spans="1:37" x14ac:dyDescent="0.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</row>
    <row r="467" spans="1:37" x14ac:dyDescent="0.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</row>
    <row r="468" spans="1:37" x14ac:dyDescent="0.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</row>
    <row r="469" spans="1:37" x14ac:dyDescent="0.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</row>
    <row r="470" spans="1:37" x14ac:dyDescent="0.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</row>
    <row r="471" spans="1:37" x14ac:dyDescent="0.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</row>
    <row r="472" spans="1:37" x14ac:dyDescent="0.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</row>
    <row r="473" spans="1:37" x14ac:dyDescent="0.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</row>
    <row r="474" spans="1:37" x14ac:dyDescent="0.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</row>
    <row r="475" spans="1:37" x14ac:dyDescent="0.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</row>
    <row r="476" spans="1:37" x14ac:dyDescent="0.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</row>
    <row r="477" spans="1:37" x14ac:dyDescent="0.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</row>
    <row r="478" spans="1:37" x14ac:dyDescent="0.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</row>
    <row r="479" spans="1:37" x14ac:dyDescent="0.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</row>
    <row r="480" spans="1:37" x14ac:dyDescent="0.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</row>
    <row r="481" spans="1:37" x14ac:dyDescent="0.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</row>
    <row r="482" spans="1:37" x14ac:dyDescent="0.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</row>
    <row r="483" spans="1:37" x14ac:dyDescent="0.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</row>
    <row r="484" spans="1:37" x14ac:dyDescent="0.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</row>
    <row r="485" spans="1:37" x14ac:dyDescent="0.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</row>
    <row r="486" spans="1:37" x14ac:dyDescent="0.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</row>
    <row r="487" spans="1:37" x14ac:dyDescent="0.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</row>
    <row r="488" spans="1:37" x14ac:dyDescent="0.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</row>
    <row r="489" spans="1:37" x14ac:dyDescent="0.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</row>
    <row r="490" spans="1:37" x14ac:dyDescent="0.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</row>
    <row r="491" spans="1:37" x14ac:dyDescent="0.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</row>
    <row r="492" spans="1:37" x14ac:dyDescent="0.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</row>
    <row r="493" spans="1:37" x14ac:dyDescent="0.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</row>
    <row r="494" spans="1:37" x14ac:dyDescent="0.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</row>
    <row r="495" spans="1:37" x14ac:dyDescent="0.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</row>
    <row r="496" spans="1:37" x14ac:dyDescent="0.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</row>
    <row r="497" spans="1:37" x14ac:dyDescent="0.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</row>
    <row r="498" spans="1:37" x14ac:dyDescent="0.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</row>
    <row r="499" spans="1:37" x14ac:dyDescent="0.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</row>
    <row r="500" spans="1:37" x14ac:dyDescent="0.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</row>
    <row r="501" spans="1:37" x14ac:dyDescent="0.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</row>
    <row r="502" spans="1:37" x14ac:dyDescent="0.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</row>
    <row r="503" spans="1:37" x14ac:dyDescent="0.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</row>
    <row r="504" spans="1:37" x14ac:dyDescent="0.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</row>
    <row r="505" spans="1:37" x14ac:dyDescent="0.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</row>
    <row r="506" spans="1:37" x14ac:dyDescent="0.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</row>
    <row r="507" spans="1:37" x14ac:dyDescent="0.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</row>
  </sheetData>
  <mergeCells count="30">
    <mergeCell ref="H26:L26"/>
    <mergeCell ref="H27:L27"/>
    <mergeCell ref="A27:C27"/>
    <mergeCell ref="A21:C21"/>
    <mergeCell ref="A22:C22"/>
    <mergeCell ref="A23:C23"/>
    <mergeCell ref="A24:C24"/>
    <mergeCell ref="A25:C25"/>
    <mergeCell ref="A26:C26"/>
    <mergeCell ref="H21:L21"/>
    <mergeCell ref="H22:L22"/>
    <mergeCell ref="H23:L23"/>
    <mergeCell ref="H24:L24"/>
    <mergeCell ref="H25:L25"/>
    <mergeCell ref="A16:C16"/>
    <mergeCell ref="A17:C17"/>
    <mergeCell ref="A19:F19"/>
    <mergeCell ref="G19:N19"/>
    <mergeCell ref="A1:N1"/>
    <mergeCell ref="A6:C6"/>
    <mergeCell ref="A7:C7"/>
    <mergeCell ref="A8:C8"/>
    <mergeCell ref="A3:C3"/>
    <mergeCell ref="A10:N10"/>
    <mergeCell ref="A12:C12"/>
    <mergeCell ref="A15:C15"/>
    <mergeCell ref="A4:C4"/>
    <mergeCell ref="A13:C13"/>
    <mergeCell ref="A5:C5"/>
    <mergeCell ref="A14:C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BCEFC-AC20-4E0B-8ADE-8D03079DA5AC}">
  <sheetPr>
    <tabColor rgb="FF92D050"/>
  </sheetPr>
  <dimension ref="A1:AU86"/>
  <sheetViews>
    <sheetView zoomScaleNormal="100" workbookViewId="0">
      <selection activeCell="A3" sqref="A3:E7"/>
    </sheetView>
  </sheetViews>
  <sheetFormatPr defaultRowHeight="14.4" x14ac:dyDescent="0.3"/>
  <cols>
    <col min="3" max="3" width="32" customWidth="1"/>
    <col min="4" max="4" width="10.109375" bestFit="1" customWidth="1"/>
    <col min="6" max="6" width="9.88671875" bestFit="1" customWidth="1"/>
    <col min="8" max="8" width="9.88671875" bestFit="1" customWidth="1"/>
    <col min="14" max="14" width="10.77734375" customWidth="1"/>
  </cols>
  <sheetData>
    <row r="1" spans="1:47" ht="24" thickTop="1" x14ac:dyDescent="0.5">
      <c r="A1" s="91" t="s">
        <v>9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5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7" ht="15" thickBot="1" x14ac:dyDescent="0.35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7" ht="16.2" thickTop="1" thickBot="1" x14ac:dyDescent="0.35">
      <c r="A3" s="94" t="s">
        <v>29</v>
      </c>
      <c r="B3" s="94"/>
      <c r="C3" s="94"/>
      <c r="D3" s="44">
        <v>50</v>
      </c>
      <c r="E3" s="44"/>
      <c r="F3" s="44"/>
      <c r="G3" s="44"/>
      <c r="H3" s="44"/>
      <c r="I3" s="44"/>
      <c r="J3" s="44"/>
      <c r="K3" s="44"/>
      <c r="L3" s="44"/>
      <c r="M3" s="44"/>
      <c r="N3" s="47" t="s">
        <v>15</v>
      </c>
      <c r="O3" s="5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7" ht="16.2" thickTop="1" thickBot="1" x14ac:dyDescent="0.35">
      <c r="A4" s="93" t="s">
        <v>30</v>
      </c>
      <c r="B4" s="93"/>
      <c r="C4" s="93"/>
      <c r="D4" s="44">
        <v>1</v>
      </c>
      <c r="E4" s="44"/>
      <c r="F4" s="44"/>
      <c r="G4" s="44"/>
      <c r="H4" s="44"/>
      <c r="I4" s="44"/>
      <c r="J4" s="44"/>
      <c r="K4" s="44"/>
      <c r="L4" s="44"/>
      <c r="M4" s="44"/>
      <c r="N4" s="48">
        <f>SUM(D4:M4)</f>
        <v>1</v>
      </c>
      <c r="O4" s="5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7" ht="16.2" thickTop="1" thickBot="1" x14ac:dyDescent="0.35">
      <c r="A5" s="87" t="s">
        <v>31</v>
      </c>
      <c r="B5" s="87"/>
      <c r="C5" s="87"/>
      <c r="D5" s="45">
        <f>(2*3.14*((D3/2)+7.5)*D4)/10</f>
        <v>20.41</v>
      </c>
      <c r="E5" s="45">
        <f t="shared" ref="E5:M5" si="0">(2*3.14*((E3/2)+7.5)*E4)/10</f>
        <v>0</v>
      </c>
      <c r="F5" s="45">
        <f t="shared" si="0"/>
        <v>0</v>
      </c>
      <c r="G5" s="45">
        <f t="shared" si="0"/>
        <v>0</v>
      </c>
      <c r="H5" s="45">
        <f t="shared" si="0"/>
        <v>0</v>
      </c>
      <c r="I5" s="45">
        <f t="shared" si="0"/>
        <v>0</v>
      </c>
      <c r="J5" s="45">
        <f t="shared" si="0"/>
        <v>0</v>
      </c>
      <c r="K5" s="45">
        <f t="shared" si="0"/>
        <v>0</v>
      </c>
      <c r="L5" s="45">
        <f t="shared" si="0"/>
        <v>0</v>
      </c>
      <c r="M5" s="45">
        <f t="shared" si="0"/>
        <v>0</v>
      </c>
      <c r="N5" s="48">
        <f>SUM(D5:M5)</f>
        <v>20.41</v>
      </c>
      <c r="O5" s="5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7" ht="16.2" thickTop="1" thickBot="1" x14ac:dyDescent="0.35">
      <c r="A6" s="87" t="s">
        <v>32</v>
      </c>
      <c r="B6" s="87"/>
      <c r="C6" s="87"/>
      <c r="D6" s="46">
        <f>D5/100</f>
        <v>0.2041</v>
      </c>
      <c r="E6" s="46">
        <f t="shared" ref="E6:M6" si="1">E5/100</f>
        <v>0</v>
      </c>
      <c r="F6" s="46">
        <f t="shared" si="1"/>
        <v>0</v>
      </c>
      <c r="G6" s="46">
        <f t="shared" si="1"/>
        <v>0</v>
      </c>
      <c r="H6" s="46">
        <f t="shared" si="1"/>
        <v>0</v>
      </c>
      <c r="I6" s="46">
        <f t="shared" si="1"/>
        <v>0</v>
      </c>
      <c r="J6" s="46">
        <f t="shared" si="1"/>
        <v>0</v>
      </c>
      <c r="K6" s="46">
        <f t="shared" si="1"/>
        <v>0</v>
      </c>
      <c r="L6" s="46">
        <f t="shared" si="1"/>
        <v>0</v>
      </c>
      <c r="M6" s="46">
        <f t="shared" si="1"/>
        <v>0</v>
      </c>
      <c r="N6" s="49">
        <f>SUM(D6:M6)</f>
        <v>0.2041</v>
      </c>
      <c r="O6" s="5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7" ht="16.2" thickTop="1" thickBot="1" x14ac:dyDescent="0.35">
      <c r="A7" s="88" t="s">
        <v>33</v>
      </c>
      <c r="B7" s="88"/>
      <c r="C7" s="88"/>
      <c r="D7" s="52">
        <f>D6*MENU!$U$16</f>
        <v>14.0829</v>
      </c>
      <c r="E7" s="52">
        <f>E6*MENU!$U$16</f>
        <v>0</v>
      </c>
      <c r="F7" s="52">
        <f>F6*MENU!$U$16</f>
        <v>0</v>
      </c>
      <c r="G7" s="52">
        <f>G6*MENU!$U$16</f>
        <v>0</v>
      </c>
      <c r="H7" s="52">
        <f>H6*MENU!$U$16</f>
        <v>0</v>
      </c>
      <c r="I7" s="52">
        <f>I6*MENU!$U$16</f>
        <v>0</v>
      </c>
      <c r="J7" s="52">
        <f>J6*MENU!$U$16</f>
        <v>0</v>
      </c>
      <c r="K7" s="52">
        <f>K6*MENU!$U$16</f>
        <v>0</v>
      </c>
      <c r="L7" s="52">
        <f>L6*MENU!$U$16</f>
        <v>0</v>
      </c>
      <c r="M7" s="52">
        <f>M6*MENU!$U$16</f>
        <v>0</v>
      </c>
      <c r="N7" s="53">
        <f>SUM(D7:M7)</f>
        <v>14.0829</v>
      </c>
      <c r="O7" s="5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7" ht="15" thickTop="1" x14ac:dyDescent="0.3">
      <c r="A8" s="5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5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7" ht="23.4" x14ac:dyDescent="0.5">
      <c r="A9" s="95" t="s">
        <v>10</v>
      </c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5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7" ht="15" thickBot="1" x14ac:dyDescent="0.35">
      <c r="A10" s="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5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7" ht="16.2" thickTop="1" thickBot="1" x14ac:dyDescent="0.35">
      <c r="A11" s="94" t="s">
        <v>29</v>
      </c>
      <c r="B11" s="94"/>
      <c r="C11" s="94"/>
      <c r="D11" s="44">
        <v>110</v>
      </c>
      <c r="E11" s="44">
        <v>32</v>
      </c>
      <c r="F11" s="44">
        <v>10</v>
      </c>
      <c r="G11" s="44"/>
      <c r="H11" s="44"/>
      <c r="I11" s="44"/>
      <c r="J11" s="44"/>
      <c r="K11" s="44"/>
      <c r="L11" s="44"/>
      <c r="M11" s="44"/>
      <c r="N11" s="47" t="s">
        <v>15</v>
      </c>
      <c r="O11" s="5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7" ht="16.2" thickTop="1" thickBot="1" x14ac:dyDescent="0.35">
      <c r="A12" s="93" t="s">
        <v>30</v>
      </c>
      <c r="B12" s="93"/>
      <c r="C12" s="93"/>
      <c r="D12" s="44">
        <v>1</v>
      </c>
      <c r="E12" s="44">
        <v>1</v>
      </c>
      <c r="F12" s="44">
        <v>1</v>
      </c>
      <c r="G12" s="44"/>
      <c r="H12" s="44"/>
      <c r="I12" s="44"/>
      <c r="J12" s="44"/>
      <c r="K12" s="44"/>
      <c r="L12" s="44"/>
      <c r="M12" s="44"/>
      <c r="N12" s="48">
        <f>SUM(D12:M12)</f>
        <v>3</v>
      </c>
      <c r="O12" s="5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7" ht="16.2" thickTop="1" thickBot="1" x14ac:dyDescent="0.35">
      <c r="A13" s="87" t="s">
        <v>31</v>
      </c>
      <c r="B13" s="87"/>
      <c r="C13" s="87"/>
      <c r="D13" s="45">
        <f>(2*3.14*((D11/2)+7.5)*D12)*2/10</f>
        <v>78.5</v>
      </c>
      <c r="E13" s="45">
        <f t="shared" ref="E13:M13" si="2">(2*3.14*((E11/2)+7.5)*E12)*2/10</f>
        <v>29.516000000000002</v>
      </c>
      <c r="F13" s="45">
        <f t="shared" si="2"/>
        <v>15.7</v>
      </c>
      <c r="G13" s="45">
        <f t="shared" si="2"/>
        <v>0</v>
      </c>
      <c r="H13" s="45">
        <f t="shared" si="2"/>
        <v>0</v>
      </c>
      <c r="I13" s="45">
        <f t="shared" si="2"/>
        <v>0</v>
      </c>
      <c r="J13" s="45">
        <f t="shared" si="2"/>
        <v>0</v>
      </c>
      <c r="K13" s="45">
        <f t="shared" si="2"/>
        <v>0</v>
      </c>
      <c r="L13" s="45">
        <f t="shared" si="2"/>
        <v>0</v>
      </c>
      <c r="M13" s="45">
        <f t="shared" si="2"/>
        <v>0</v>
      </c>
      <c r="N13" s="48">
        <f>SUM(D13:M13)</f>
        <v>123.71600000000001</v>
      </c>
      <c r="O13" s="5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7" ht="16.2" thickTop="1" thickBot="1" x14ac:dyDescent="0.35">
      <c r="A14" s="87" t="s">
        <v>32</v>
      </c>
      <c r="B14" s="87"/>
      <c r="C14" s="87"/>
      <c r="D14" s="46">
        <f t="shared" ref="D14:M14" si="3">D13/100</f>
        <v>0.78500000000000003</v>
      </c>
      <c r="E14" s="46">
        <f t="shared" si="3"/>
        <v>0.29516000000000003</v>
      </c>
      <c r="F14" s="46">
        <f t="shared" si="3"/>
        <v>0.157</v>
      </c>
      <c r="G14" s="46">
        <f t="shared" si="3"/>
        <v>0</v>
      </c>
      <c r="H14" s="46">
        <f t="shared" si="3"/>
        <v>0</v>
      </c>
      <c r="I14" s="46">
        <f t="shared" si="3"/>
        <v>0</v>
      </c>
      <c r="J14" s="46">
        <f t="shared" si="3"/>
        <v>0</v>
      </c>
      <c r="K14" s="46">
        <f t="shared" si="3"/>
        <v>0</v>
      </c>
      <c r="L14" s="46">
        <f t="shared" si="3"/>
        <v>0</v>
      </c>
      <c r="M14" s="46">
        <f t="shared" si="3"/>
        <v>0</v>
      </c>
      <c r="N14" s="50">
        <f>SUM(D14:M14)</f>
        <v>1.23716</v>
      </c>
      <c r="O14" s="5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7" ht="16.2" thickTop="1" thickBot="1" x14ac:dyDescent="0.35">
      <c r="A15" s="88" t="s">
        <v>33</v>
      </c>
      <c r="B15" s="88"/>
      <c r="C15" s="88"/>
      <c r="D15" s="52">
        <f>D14*MENU!$U$16</f>
        <v>54.164999999999999</v>
      </c>
      <c r="E15" s="52">
        <f>E14*MENU!$U$16</f>
        <v>20.366040000000002</v>
      </c>
      <c r="F15" s="52">
        <f>F14*MENU!$U$16</f>
        <v>10.833</v>
      </c>
      <c r="G15" s="52">
        <f>G14*MENU!$U$16</f>
        <v>0</v>
      </c>
      <c r="H15" s="52">
        <f>H14*MENU!$U$16</f>
        <v>0</v>
      </c>
      <c r="I15" s="52">
        <f>I14*MENU!$U$16</f>
        <v>0</v>
      </c>
      <c r="J15" s="52">
        <f>J14*MENU!$U$16</f>
        <v>0</v>
      </c>
      <c r="K15" s="52">
        <f>K14*MENU!$U$16</f>
        <v>0</v>
      </c>
      <c r="L15" s="52">
        <f>L14*MENU!$U$16</f>
        <v>0</v>
      </c>
      <c r="M15" s="52">
        <f>M14*MENU!$U$16</f>
        <v>0</v>
      </c>
      <c r="N15" s="53">
        <f>SUM(D15:M15)</f>
        <v>85.364040000000003</v>
      </c>
      <c r="O15" s="5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</row>
    <row r="16" spans="1:47" ht="15.6" thickTop="1" thickBot="1" x14ac:dyDescent="0.3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51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</row>
    <row r="17" spans="1:47" ht="15" thickTop="1" x14ac:dyDescent="0.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</row>
    <row r="18" spans="1:47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</row>
    <row r="19" spans="1:47" x14ac:dyDescent="0.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</row>
    <row r="20" spans="1:47" x14ac:dyDescent="0.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</row>
    <row r="21" spans="1:47" x14ac:dyDescent="0.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</row>
    <row r="22" spans="1:47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</row>
    <row r="23" spans="1:47" x14ac:dyDescent="0.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</row>
    <row r="24" spans="1:47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</row>
    <row r="25" spans="1:47" x14ac:dyDescent="0.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</row>
    <row r="26" spans="1:47" x14ac:dyDescent="0.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</row>
    <row r="27" spans="1:47" x14ac:dyDescent="0.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</row>
    <row r="28" spans="1:47" x14ac:dyDescent="0.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</row>
    <row r="29" spans="1:47" x14ac:dyDescent="0.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</row>
    <row r="30" spans="1:47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</row>
    <row r="31" spans="1:47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</row>
    <row r="32" spans="1:47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</row>
    <row r="33" spans="1:47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</row>
    <row r="34" spans="1:47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</row>
    <row r="35" spans="1:47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</row>
    <row r="36" spans="1:47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</row>
    <row r="37" spans="1:47" x14ac:dyDescent="0.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</row>
    <row r="38" spans="1:47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</row>
    <row r="39" spans="1:47" x14ac:dyDescent="0.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</row>
    <row r="40" spans="1:47" x14ac:dyDescent="0.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</row>
    <row r="41" spans="1:47" x14ac:dyDescent="0.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</row>
    <row r="42" spans="1:47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</row>
    <row r="43" spans="1:47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</row>
    <row r="44" spans="1:47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</row>
    <row r="45" spans="1:47" x14ac:dyDescent="0.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</row>
    <row r="46" spans="1:47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</row>
    <row r="47" spans="1:47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</row>
    <row r="48" spans="1:47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</row>
    <row r="49" spans="1:47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</row>
    <row r="50" spans="1:47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</row>
    <row r="51" spans="1:47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</row>
    <row r="52" spans="1:47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</row>
    <row r="53" spans="1:47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</row>
    <row r="54" spans="1:47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</row>
    <row r="55" spans="1:47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</row>
    <row r="56" spans="1:47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</row>
    <row r="57" spans="1:47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</row>
    <row r="58" spans="1:47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</row>
    <row r="59" spans="1:47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</row>
    <row r="60" spans="1:47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</row>
    <row r="61" spans="1:47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</row>
    <row r="62" spans="1:47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</row>
    <row r="63" spans="1:47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</row>
    <row r="64" spans="1:47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</row>
    <row r="65" spans="1:47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</row>
    <row r="66" spans="1:47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</row>
    <row r="67" spans="1:47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</row>
    <row r="68" spans="1:47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</row>
    <row r="69" spans="1:47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</row>
    <row r="70" spans="1:47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</row>
    <row r="71" spans="1:47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</row>
    <row r="72" spans="1:47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</row>
    <row r="73" spans="1:47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</row>
    <row r="74" spans="1:47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</row>
    <row r="75" spans="1:47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</row>
    <row r="76" spans="1:47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</row>
    <row r="77" spans="1:47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</row>
    <row r="78" spans="1:47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</row>
    <row r="79" spans="1:47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</row>
    <row r="80" spans="1:47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</row>
    <row r="81" spans="1:47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</row>
    <row r="82" spans="1:47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</row>
    <row r="83" spans="1:47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</row>
    <row r="84" spans="1:47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</row>
    <row r="85" spans="1:47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</row>
    <row r="86" spans="1:47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</row>
  </sheetData>
  <mergeCells count="12">
    <mergeCell ref="A15:C15"/>
    <mergeCell ref="A11:C11"/>
    <mergeCell ref="A12:C12"/>
    <mergeCell ref="A13:C13"/>
    <mergeCell ref="A14:C14"/>
    <mergeCell ref="A9:N9"/>
    <mergeCell ref="A7:C7"/>
    <mergeCell ref="A1:N1"/>
    <mergeCell ref="A3:C3"/>
    <mergeCell ref="A4:C4"/>
    <mergeCell ref="A5:C5"/>
    <mergeCell ref="A6:C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C100-7EBC-40F0-899E-E51531AD72E0}">
  <sheetPr codeName="Arkusz2">
    <tabColor rgb="FF92D050"/>
  </sheetPr>
  <dimension ref="A1:BK658"/>
  <sheetViews>
    <sheetView zoomScaleNormal="100" workbookViewId="0">
      <selection activeCell="J25" sqref="J25"/>
    </sheetView>
  </sheetViews>
  <sheetFormatPr defaultRowHeight="14.4" x14ac:dyDescent="0.3"/>
  <cols>
    <col min="2" max="2" width="10.21875" customWidth="1"/>
    <col min="3" max="3" width="19.6640625" customWidth="1"/>
    <col min="4" max="7" width="10.77734375" customWidth="1"/>
    <col min="8" max="8" width="10.88671875" customWidth="1"/>
    <col min="9" max="14" width="10.77734375" customWidth="1"/>
  </cols>
  <sheetData>
    <row r="1" spans="1:63" ht="24" thickTop="1" x14ac:dyDescent="0.5">
      <c r="A1" s="91" t="s">
        <v>9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10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</row>
    <row r="2" spans="1:63" ht="15" thickBot="1" x14ac:dyDescent="0.35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6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</row>
    <row r="3" spans="1:63" ht="14.4" customHeight="1" thickTop="1" thickBot="1" x14ac:dyDescent="0.35">
      <c r="A3" s="105" t="s">
        <v>0</v>
      </c>
      <c r="B3" s="106"/>
      <c r="C3" s="106"/>
      <c r="D3" s="17">
        <v>32</v>
      </c>
      <c r="E3" s="17">
        <v>40</v>
      </c>
      <c r="F3" s="17">
        <v>50</v>
      </c>
      <c r="G3" s="17">
        <v>63</v>
      </c>
      <c r="H3" s="17">
        <v>75</v>
      </c>
      <c r="I3" s="17">
        <v>90</v>
      </c>
      <c r="J3" s="17">
        <v>110</v>
      </c>
      <c r="K3" s="17">
        <v>125</v>
      </c>
      <c r="L3" s="17">
        <v>140</v>
      </c>
      <c r="M3" s="17">
        <v>160</v>
      </c>
      <c r="N3" s="37" t="s">
        <v>15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</row>
    <row r="4" spans="1:63" ht="16.2" thickTop="1" thickBot="1" x14ac:dyDescent="0.35">
      <c r="A4" s="100" t="s">
        <v>1</v>
      </c>
      <c r="B4" s="87"/>
      <c r="C4" s="87"/>
      <c r="D4" s="18">
        <v>10.050000000000001</v>
      </c>
      <c r="E4" s="18">
        <v>12.56</v>
      </c>
      <c r="F4" s="18">
        <v>32.53</v>
      </c>
      <c r="G4" s="18">
        <v>40.700000000000003</v>
      </c>
      <c r="H4" s="18">
        <v>48.23</v>
      </c>
      <c r="I4" s="18">
        <v>57.65</v>
      </c>
      <c r="J4" s="18">
        <v>70.209999999999994</v>
      </c>
      <c r="K4" s="18">
        <v>166.04</v>
      </c>
      <c r="L4" s="18">
        <v>285.24</v>
      </c>
      <c r="M4" s="18">
        <v>322.92</v>
      </c>
      <c r="N4" s="3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</row>
    <row r="5" spans="1:63" ht="16.2" thickTop="1" thickBot="1" x14ac:dyDescent="0.35">
      <c r="A5" s="107" t="s">
        <v>2</v>
      </c>
      <c r="B5" s="93"/>
      <c r="C5" s="93"/>
      <c r="D5" s="1">
        <v>1</v>
      </c>
      <c r="E5" s="1">
        <v>1</v>
      </c>
      <c r="F5" s="1">
        <v>1</v>
      </c>
      <c r="G5" s="1">
        <v>1</v>
      </c>
      <c r="H5" s="1">
        <v>1</v>
      </c>
      <c r="I5" s="1">
        <v>1</v>
      </c>
      <c r="J5" s="1">
        <v>1</v>
      </c>
      <c r="K5" s="1">
        <v>1</v>
      </c>
      <c r="L5" s="1">
        <v>1</v>
      </c>
      <c r="M5" s="1">
        <v>1</v>
      </c>
      <c r="N5" s="38">
        <f>SUM(D5:M5)</f>
        <v>10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</row>
    <row r="6" spans="1:63" ht="16.2" thickTop="1" thickBot="1" x14ac:dyDescent="0.35">
      <c r="A6" s="100" t="s">
        <v>13</v>
      </c>
      <c r="B6" s="87"/>
      <c r="C6" s="87"/>
      <c r="D6" s="19">
        <f>(MENU!$U$12/2500)*'FP PIPE WRAP'!D4</f>
        <v>5.628000000000001</v>
      </c>
      <c r="E6" s="19">
        <f>(MENU!$U$12/2500)*'FP PIPE WRAP'!E4</f>
        <v>7.0336000000000007</v>
      </c>
      <c r="F6" s="19">
        <f>(MENU!$U$12/2500)*'FP PIPE WRAP'!F4</f>
        <v>18.216800000000003</v>
      </c>
      <c r="G6" s="19">
        <f>(MENU!$U$12/2500)*'FP PIPE WRAP'!G4</f>
        <v>22.792000000000005</v>
      </c>
      <c r="H6" s="19">
        <f>(MENU!$U$12/2500)*'FP PIPE WRAP'!H4</f>
        <v>27.008800000000001</v>
      </c>
      <c r="I6" s="19">
        <f>(MENU!$U$12/2500)*'FP PIPE WRAP'!I4</f>
        <v>32.283999999999999</v>
      </c>
      <c r="J6" s="19">
        <f>(MENU!$U$12/2500)*'FP PIPE WRAP'!J4</f>
        <v>39.317599999999999</v>
      </c>
      <c r="K6" s="19">
        <f>(MENU!$U$12/2500)*'FP PIPE WRAP'!K4</f>
        <v>92.982399999999998</v>
      </c>
      <c r="L6" s="19">
        <f>(MENU!$U$12/2500)*'FP PIPE WRAP'!L4</f>
        <v>159.73440000000002</v>
      </c>
      <c r="M6" s="19">
        <f>(MENU!$U$12/2500)*'FP PIPE WRAP'!M4</f>
        <v>180.83520000000001</v>
      </c>
      <c r="N6" s="38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</row>
    <row r="7" spans="1:63" ht="16.2" thickTop="1" thickBot="1" x14ac:dyDescent="0.35">
      <c r="A7" s="100" t="s">
        <v>17</v>
      </c>
      <c r="B7" s="87"/>
      <c r="C7" s="87"/>
      <c r="D7" s="7">
        <f>(MENU!$U$12/2500)*'FP PIPE WRAP'!D4*D5</f>
        <v>5.628000000000001</v>
      </c>
      <c r="E7" s="7">
        <f>(MENU!$U$12/2500)*'FP PIPE WRAP'!E4*E5</f>
        <v>7.0336000000000007</v>
      </c>
      <c r="F7" s="7">
        <f>(MENU!$U$12/2500)*'FP PIPE WRAP'!F4*F5</f>
        <v>18.216800000000003</v>
      </c>
      <c r="G7" s="7">
        <f>(MENU!$U$12/2500)*'FP PIPE WRAP'!G4*G5</f>
        <v>22.792000000000005</v>
      </c>
      <c r="H7" s="7">
        <f>(MENU!$U$12/2500)*'FP PIPE WRAP'!H4*H5</f>
        <v>27.008800000000001</v>
      </c>
      <c r="I7" s="7">
        <f>(MENU!$U$12/2500)*'FP PIPE WRAP'!I4*I5</f>
        <v>32.283999999999999</v>
      </c>
      <c r="J7" s="7">
        <f>(MENU!$U$12/2500)*'FP PIPE WRAP'!J4*J5</f>
        <v>39.317599999999999</v>
      </c>
      <c r="K7" s="8">
        <f>(MENU!$U$12/2500)*'FP PIPE WRAP'!K4*K5</f>
        <v>92.982399999999998</v>
      </c>
      <c r="L7" s="7">
        <f>(MENU!$U$12/2500)*'FP PIPE WRAP'!L4*L5</f>
        <v>159.73440000000002</v>
      </c>
      <c r="M7" s="7">
        <f>(MENU!$U$12/2500)*'FP PIPE WRAP'!M4*M5</f>
        <v>180.83520000000001</v>
      </c>
      <c r="N7" s="39">
        <f>SUM(D7:M7)</f>
        <v>585.83280000000002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</row>
    <row r="8" spans="1:63" ht="16.2" thickTop="1" thickBot="1" x14ac:dyDescent="0.35">
      <c r="A8" s="100" t="s">
        <v>8</v>
      </c>
      <c r="B8" s="87"/>
      <c r="C8" s="87"/>
      <c r="D8" s="20">
        <f>(D4*D5)/2500</f>
        <v>4.0200000000000001E-3</v>
      </c>
      <c r="E8" s="20">
        <f t="shared" ref="E8:M8" si="0">(E4*E5)/2500</f>
        <v>5.0239999999999998E-3</v>
      </c>
      <c r="F8" s="20">
        <f t="shared" si="0"/>
        <v>1.3012000000000001E-2</v>
      </c>
      <c r="G8" s="20">
        <f t="shared" si="0"/>
        <v>1.6280000000000003E-2</v>
      </c>
      <c r="H8" s="20">
        <f t="shared" si="0"/>
        <v>1.9292E-2</v>
      </c>
      <c r="I8" s="20">
        <f t="shared" si="0"/>
        <v>2.3060000000000001E-2</v>
      </c>
      <c r="J8" s="20">
        <f t="shared" si="0"/>
        <v>2.8083999999999998E-2</v>
      </c>
      <c r="K8" s="20">
        <f t="shared" si="0"/>
        <v>6.6416000000000003E-2</v>
      </c>
      <c r="L8" s="20">
        <f t="shared" si="0"/>
        <v>0.114096</v>
      </c>
      <c r="M8" s="20">
        <f t="shared" si="0"/>
        <v>0.12916800000000001</v>
      </c>
      <c r="N8" s="40">
        <f>SUM(D8:M8)</f>
        <v>0.41845199999999999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</row>
    <row r="9" spans="1:63" ht="16.2" thickTop="1" thickBot="1" x14ac:dyDescent="0.35">
      <c r="A9" s="99" t="s">
        <v>11</v>
      </c>
      <c r="B9" s="94"/>
      <c r="C9" s="94"/>
      <c r="D9" s="3">
        <v>65</v>
      </c>
      <c r="E9" s="3">
        <v>70</v>
      </c>
      <c r="F9" s="3">
        <v>51</v>
      </c>
      <c r="G9" s="3">
        <v>120</v>
      </c>
      <c r="H9" s="3">
        <v>140</v>
      </c>
      <c r="I9" s="3">
        <v>150</v>
      </c>
      <c r="J9" s="3">
        <v>170</v>
      </c>
      <c r="K9" s="3">
        <v>185</v>
      </c>
      <c r="L9" s="3">
        <v>200</v>
      </c>
      <c r="M9" s="3">
        <v>220</v>
      </c>
      <c r="N9" s="3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</row>
    <row r="10" spans="1:63" ht="16.2" thickTop="1" thickBot="1" x14ac:dyDescent="0.35">
      <c r="A10" s="100" t="s">
        <v>12</v>
      </c>
      <c r="B10" s="87"/>
      <c r="C10" s="87"/>
      <c r="D10" s="21">
        <f>((((3.14*(D9/2)^2)-(3.14*(D3/2)^2))*100)/18000000)*D5</f>
        <v>1.3959916666666667E-2</v>
      </c>
      <c r="E10" s="21">
        <f t="shared" ref="E10:M10" si="1">((((3.14*(E9/2)^2)-(3.14*(E3/2)^2))*100)/18000000)*E5</f>
        <v>1.4391666666666667E-2</v>
      </c>
      <c r="F10" s="21">
        <f t="shared" si="1"/>
        <v>4.4047222222222269E-4</v>
      </c>
      <c r="G10" s="21">
        <f t="shared" si="1"/>
        <v>4.5490750000000003E-2</v>
      </c>
      <c r="H10" s="21">
        <f t="shared" si="1"/>
        <v>6.094652777777778E-2</v>
      </c>
      <c r="I10" s="21">
        <f t="shared" si="1"/>
        <v>6.2799999999999995E-2</v>
      </c>
      <c r="J10" s="21">
        <f t="shared" si="1"/>
        <v>7.3266666666666661E-2</v>
      </c>
      <c r="K10" s="21">
        <f t="shared" si="1"/>
        <v>8.111666666666667E-2</v>
      </c>
      <c r="L10" s="21">
        <f t="shared" si="1"/>
        <v>8.8966666666666666E-2</v>
      </c>
      <c r="M10" s="21">
        <f t="shared" si="1"/>
        <v>9.9433333333333332E-2</v>
      </c>
      <c r="N10" s="41">
        <f>SUM(D10:M10)</f>
        <v>0.54081266666666672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</row>
    <row r="11" spans="1:63" ht="16.2" thickTop="1" thickBot="1" x14ac:dyDescent="0.35">
      <c r="A11" s="100" t="s">
        <v>14</v>
      </c>
      <c r="B11" s="87"/>
      <c r="C11" s="87"/>
      <c r="D11" s="9">
        <f>D10*MENU!$U$15</f>
        <v>3.0711816666666669</v>
      </c>
      <c r="E11" s="9">
        <f>E10*MENU!$U$15</f>
        <v>3.1661666666666668</v>
      </c>
      <c r="F11" s="9">
        <f>F10*MENU!$U$15</f>
        <v>9.6903888888888998E-2</v>
      </c>
      <c r="G11" s="9">
        <f>G10*MENU!$U$15</f>
        <v>10.007965</v>
      </c>
      <c r="H11" s="9">
        <f>H10*MENU!$U$15</f>
        <v>13.408236111111112</v>
      </c>
      <c r="I11" s="9">
        <f>I10*MENU!$U$15</f>
        <v>13.815999999999999</v>
      </c>
      <c r="J11" s="9">
        <f>J10*MENU!$U$15</f>
        <v>16.118666666666666</v>
      </c>
      <c r="K11" s="9">
        <f>K10*MENU!$U$15</f>
        <v>17.845666666666666</v>
      </c>
      <c r="L11" s="9">
        <f>L10*MENU!$U$15</f>
        <v>19.572666666666667</v>
      </c>
      <c r="M11" s="9">
        <f>M10*MENU!$U$15</f>
        <v>21.875333333333334</v>
      </c>
      <c r="N11" s="39">
        <f>SUM(D11:M11)</f>
        <v>118.97878666666666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</row>
    <row r="12" spans="1:63" ht="16.2" thickTop="1" thickBot="1" x14ac:dyDescent="0.35">
      <c r="A12" s="103" t="s">
        <v>16</v>
      </c>
      <c r="B12" s="104"/>
      <c r="C12" s="104"/>
      <c r="D12" s="34">
        <f>D7+D11</f>
        <v>8.6991816666666679</v>
      </c>
      <c r="E12" s="34">
        <f t="shared" ref="E12:N12" si="2">E7+E11</f>
        <v>10.199766666666667</v>
      </c>
      <c r="F12" s="34">
        <f t="shared" si="2"/>
        <v>18.313703888888892</v>
      </c>
      <c r="G12" s="34">
        <f t="shared" si="2"/>
        <v>32.799965000000007</v>
      </c>
      <c r="H12" s="34">
        <f t="shared" si="2"/>
        <v>40.417036111111116</v>
      </c>
      <c r="I12" s="34">
        <f t="shared" si="2"/>
        <v>46.099999999999994</v>
      </c>
      <c r="J12" s="34">
        <f t="shared" si="2"/>
        <v>55.436266666666668</v>
      </c>
      <c r="K12" s="34">
        <f t="shared" si="2"/>
        <v>110.82806666666667</v>
      </c>
      <c r="L12" s="34">
        <f t="shared" si="2"/>
        <v>179.30706666666669</v>
      </c>
      <c r="M12" s="34">
        <f t="shared" si="2"/>
        <v>202.71053333333336</v>
      </c>
      <c r="N12" s="35">
        <f t="shared" si="2"/>
        <v>704.8115866666667</v>
      </c>
      <c r="O12" s="36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</row>
    <row r="13" spans="1:63" ht="15" thickTop="1" x14ac:dyDescent="0.3">
      <c r="A13" s="108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10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</row>
    <row r="14" spans="1:63" ht="23.4" x14ac:dyDescent="0.5">
      <c r="A14" s="95" t="s">
        <v>10</v>
      </c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102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</row>
    <row r="15" spans="1:63" ht="15" thickBot="1" x14ac:dyDescent="0.35">
      <c r="A15" s="111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3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</row>
    <row r="16" spans="1:63" ht="16.2" thickTop="1" thickBot="1" x14ac:dyDescent="0.35">
      <c r="A16" s="105" t="s">
        <v>0</v>
      </c>
      <c r="B16" s="106"/>
      <c r="C16" s="106"/>
      <c r="D16" s="17">
        <v>32</v>
      </c>
      <c r="E16" s="17">
        <v>40</v>
      </c>
      <c r="F16" s="17">
        <v>50</v>
      </c>
      <c r="G16" s="17">
        <v>63</v>
      </c>
      <c r="H16" s="17">
        <v>75</v>
      </c>
      <c r="I16" s="17">
        <v>90</v>
      </c>
      <c r="J16" s="17">
        <v>110</v>
      </c>
      <c r="K16" s="17">
        <v>125</v>
      </c>
      <c r="L16" s="17">
        <v>140</v>
      </c>
      <c r="M16" s="22">
        <v>160</v>
      </c>
      <c r="N16" s="37" t="s">
        <v>15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</row>
    <row r="17" spans="1:63" ht="16.2" thickTop="1" thickBot="1" x14ac:dyDescent="0.35">
      <c r="A17" s="117" t="s">
        <v>1</v>
      </c>
      <c r="B17" s="118"/>
      <c r="C17" s="119"/>
      <c r="D17" s="18">
        <v>10.050000000000001</v>
      </c>
      <c r="E17" s="18">
        <v>12.56</v>
      </c>
      <c r="F17" s="18">
        <v>32.53</v>
      </c>
      <c r="G17" s="18">
        <v>40.700000000000003</v>
      </c>
      <c r="H17" s="18">
        <v>48.23</v>
      </c>
      <c r="I17" s="18">
        <v>57.65</v>
      </c>
      <c r="J17" s="18">
        <v>70.209999999999994</v>
      </c>
      <c r="K17" s="18">
        <v>166.04</v>
      </c>
      <c r="L17" s="18">
        <v>285.24</v>
      </c>
      <c r="M17" s="23">
        <v>322.92</v>
      </c>
      <c r="N17" s="38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</row>
    <row r="18" spans="1:63" ht="16.2" thickTop="1" thickBot="1" x14ac:dyDescent="0.35">
      <c r="A18" s="120" t="s">
        <v>2</v>
      </c>
      <c r="B18" s="121"/>
      <c r="C18" s="122"/>
      <c r="D18" s="1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2">
        <v>1</v>
      </c>
      <c r="N18" s="38">
        <f>SUM(D18:M18)</f>
        <v>10</v>
      </c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</row>
    <row r="19" spans="1:63" ht="16.2" thickTop="1" thickBot="1" x14ac:dyDescent="0.35">
      <c r="A19" s="117" t="s">
        <v>13</v>
      </c>
      <c r="B19" s="118"/>
      <c r="C19" s="119"/>
      <c r="D19" s="24">
        <f>(MENU!$U$12/2500)*'FP PIPE WRAP'!D17*2</f>
        <v>11.256000000000002</v>
      </c>
      <c r="E19" s="24">
        <f>(MENU!$U$12/2500)*'FP PIPE WRAP'!E17*2</f>
        <v>14.067200000000001</v>
      </c>
      <c r="F19" s="24">
        <f>(MENU!$U$12/2500)*'FP PIPE WRAP'!F17*2</f>
        <v>36.433600000000006</v>
      </c>
      <c r="G19" s="24">
        <f>(MENU!$U$12/2500)*'FP PIPE WRAP'!G17*2</f>
        <v>45.58400000000001</v>
      </c>
      <c r="H19" s="24">
        <f>(MENU!$U$12/2500)*'FP PIPE WRAP'!H17*2</f>
        <v>54.017600000000002</v>
      </c>
      <c r="I19" s="24">
        <f>(MENU!$U$12/2500)*'FP PIPE WRAP'!I17*2</f>
        <v>64.567999999999998</v>
      </c>
      <c r="J19" s="24">
        <f>(MENU!$U$12/2500)*'FP PIPE WRAP'!J17*2</f>
        <v>78.635199999999998</v>
      </c>
      <c r="K19" s="24">
        <f>(MENU!$U$12/2500)*'FP PIPE WRAP'!K17*2</f>
        <v>185.9648</v>
      </c>
      <c r="L19" s="24">
        <f>(MENU!$U$12/2500)*'FP PIPE WRAP'!L17*2</f>
        <v>319.46880000000004</v>
      </c>
      <c r="M19" s="24">
        <f>(MENU!$U$12/2500)*'FP PIPE WRAP'!M17*2</f>
        <v>361.67040000000003</v>
      </c>
      <c r="N19" s="38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</row>
    <row r="20" spans="1:63" ht="16.2" thickTop="1" thickBot="1" x14ac:dyDescent="0.35">
      <c r="A20" s="117" t="s">
        <v>17</v>
      </c>
      <c r="B20" s="118"/>
      <c r="C20" s="119"/>
      <c r="D20" s="7">
        <f>(MENU!$U$12/2500)*'FP PIPE WRAP'!D17*D18*2</f>
        <v>11.256000000000002</v>
      </c>
      <c r="E20" s="7">
        <f>(MENU!$U$12/2500)*'FP PIPE WRAP'!E17*E18*2</f>
        <v>14.067200000000001</v>
      </c>
      <c r="F20" s="7">
        <f>(MENU!$U$12/2500)*'FP PIPE WRAP'!F17*F18*2</f>
        <v>36.433600000000006</v>
      </c>
      <c r="G20" s="7">
        <f>(MENU!$U$12/2500)*'FP PIPE WRAP'!G17*G18*2</f>
        <v>45.58400000000001</v>
      </c>
      <c r="H20" s="7">
        <f>(MENU!$U$12/2500)*'FP PIPE WRAP'!H17*H18*2</f>
        <v>54.017600000000002</v>
      </c>
      <c r="I20" s="7">
        <f>(MENU!$U$12/2500)*'FP PIPE WRAP'!I17*I18*2</f>
        <v>64.567999999999998</v>
      </c>
      <c r="J20" s="7">
        <f>(MENU!$U$12/2500)*'FP PIPE WRAP'!J17*J18*2</f>
        <v>78.635199999999998</v>
      </c>
      <c r="K20" s="7">
        <f>(MENU!$U$12/2500)*'FP PIPE WRAP'!K17*K18*2</f>
        <v>185.9648</v>
      </c>
      <c r="L20" s="7">
        <f>(MENU!$U$12/2500)*'FP PIPE WRAP'!L17*L18*2</f>
        <v>319.46880000000004</v>
      </c>
      <c r="M20" s="7">
        <f>(MENU!$U$12/2500)*'FP PIPE WRAP'!M17*M18*2</f>
        <v>361.67040000000003</v>
      </c>
      <c r="N20" s="39">
        <f>SUM(D20:M20)</f>
        <v>1171.6656</v>
      </c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</row>
    <row r="21" spans="1:63" ht="16.2" thickTop="1" thickBot="1" x14ac:dyDescent="0.35">
      <c r="A21" s="114" t="s">
        <v>8</v>
      </c>
      <c r="B21" s="115"/>
      <c r="C21" s="116"/>
      <c r="D21" s="25">
        <f>(D17*D18)/2500*2</f>
        <v>8.0400000000000003E-3</v>
      </c>
      <c r="E21" s="25">
        <f t="shared" ref="E21:M21" si="3">(E17*E18)/2500*2</f>
        <v>1.0048E-2</v>
      </c>
      <c r="F21" s="25">
        <f t="shared" si="3"/>
        <v>2.6024000000000002E-2</v>
      </c>
      <c r="G21" s="25">
        <f t="shared" si="3"/>
        <v>3.2560000000000006E-2</v>
      </c>
      <c r="H21" s="25">
        <f t="shared" si="3"/>
        <v>3.8584E-2</v>
      </c>
      <c r="I21" s="25">
        <f t="shared" si="3"/>
        <v>4.6120000000000001E-2</v>
      </c>
      <c r="J21" s="25">
        <f t="shared" si="3"/>
        <v>5.6167999999999996E-2</v>
      </c>
      <c r="K21" s="25">
        <f t="shared" si="3"/>
        <v>0.13283200000000001</v>
      </c>
      <c r="L21" s="25">
        <f t="shared" si="3"/>
        <v>0.22819200000000001</v>
      </c>
      <c r="M21" s="25">
        <f t="shared" si="3"/>
        <v>0.25833600000000001</v>
      </c>
      <c r="N21" s="42">
        <f>SUM(D21:M21)</f>
        <v>0.83690399999999998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</row>
    <row r="22" spans="1:63" ht="16.2" thickTop="1" thickBot="1" x14ac:dyDescent="0.35">
      <c r="A22" s="99" t="s">
        <v>11</v>
      </c>
      <c r="B22" s="94"/>
      <c r="C22" s="94"/>
      <c r="D22" s="3">
        <v>65</v>
      </c>
      <c r="E22" s="3">
        <v>70</v>
      </c>
      <c r="F22" s="3">
        <v>115</v>
      </c>
      <c r="G22" s="3">
        <v>120</v>
      </c>
      <c r="H22" s="3">
        <v>140</v>
      </c>
      <c r="I22" s="3">
        <v>150</v>
      </c>
      <c r="J22" s="3">
        <v>170</v>
      </c>
      <c r="K22" s="3">
        <v>185</v>
      </c>
      <c r="L22" s="3">
        <v>200</v>
      </c>
      <c r="M22" s="3">
        <v>220</v>
      </c>
      <c r="N22" s="38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</row>
    <row r="23" spans="1:63" ht="16.2" thickTop="1" thickBot="1" x14ac:dyDescent="0.35">
      <c r="A23" s="100" t="s">
        <v>18</v>
      </c>
      <c r="B23" s="87"/>
      <c r="C23" s="87"/>
      <c r="D23" s="21">
        <f>((((3.14*(D22/2)^2)-(3.14*(D16/2)^2)))/720000)*D18*2</f>
        <v>6.9799583333333328E-3</v>
      </c>
      <c r="E23" s="21">
        <f t="shared" ref="E23:M23" si="4">((((3.14*(E22/2)^2)-(3.14*(E16/2)^2)))/720000)*E18*2</f>
        <v>7.1958333333333336E-3</v>
      </c>
      <c r="F23" s="21">
        <f t="shared" si="4"/>
        <v>2.3386458333333332E-2</v>
      </c>
      <c r="G23" s="21">
        <f t="shared" si="4"/>
        <v>2.2745375000000002E-2</v>
      </c>
      <c r="H23" s="21">
        <f t="shared" si="4"/>
        <v>3.047326388888889E-2</v>
      </c>
      <c r="I23" s="21">
        <f t="shared" si="4"/>
        <v>3.1399999999999997E-2</v>
      </c>
      <c r="J23" s="21">
        <f t="shared" si="4"/>
        <v>3.663333333333333E-2</v>
      </c>
      <c r="K23" s="21">
        <f t="shared" si="4"/>
        <v>4.0558333333333335E-2</v>
      </c>
      <c r="L23" s="21">
        <f t="shared" si="4"/>
        <v>4.4483333333333333E-2</v>
      </c>
      <c r="M23" s="21">
        <f t="shared" si="4"/>
        <v>4.9716666666666666E-2</v>
      </c>
      <c r="N23" s="41">
        <f>SUM(D23:M23)</f>
        <v>0.29357255555555556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</row>
    <row r="24" spans="1:63" ht="16.2" thickTop="1" thickBot="1" x14ac:dyDescent="0.35">
      <c r="A24" s="100" t="s">
        <v>19</v>
      </c>
      <c r="B24" s="87"/>
      <c r="C24" s="87"/>
      <c r="D24" s="9">
        <f>D23*MENU!$U$14</f>
        <v>1.7031098333333332</v>
      </c>
      <c r="E24" s="9">
        <f>E23*MENU!$U$14</f>
        <v>1.7557833333333335</v>
      </c>
      <c r="F24" s="9">
        <f>F23*MENU!$U$14</f>
        <v>5.7062958333333329</v>
      </c>
      <c r="G24" s="9">
        <f>G23*MENU!$U$14</f>
        <v>5.5498715000000001</v>
      </c>
      <c r="H24" s="9">
        <f>H23*MENU!$U$14</f>
        <v>7.4354763888888895</v>
      </c>
      <c r="I24" s="9">
        <f>I23*MENU!$U$14</f>
        <v>7.6615999999999991</v>
      </c>
      <c r="J24" s="9">
        <f>J23*MENU!$U$14</f>
        <v>8.9385333333333321</v>
      </c>
      <c r="K24" s="9">
        <f>K23*MENU!$U$14</f>
        <v>9.896233333333333</v>
      </c>
      <c r="L24" s="9">
        <f>L23*MENU!$U$14</f>
        <v>10.853933333333334</v>
      </c>
      <c r="M24" s="9">
        <f>M23*MENU!$U$14</f>
        <v>12.130866666666666</v>
      </c>
      <c r="N24" s="39">
        <f>SUM(D24:M24)</f>
        <v>71.631703555555561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</row>
    <row r="25" spans="1:63" ht="16.2" thickTop="1" thickBot="1" x14ac:dyDescent="0.35">
      <c r="A25" s="103" t="s">
        <v>16</v>
      </c>
      <c r="B25" s="104"/>
      <c r="C25" s="104"/>
      <c r="D25" s="34">
        <f t="shared" ref="D25:N25" si="5">D20+D24</f>
        <v>12.959109833333335</v>
      </c>
      <c r="E25" s="34">
        <f t="shared" si="5"/>
        <v>15.822983333333335</v>
      </c>
      <c r="F25" s="34">
        <f t="shared" si="5"/>
        <v>42.139895833333341</v>
      </c>
      <c r="G25" s="34">
        <f t="shared" si="5"/>
        <v>51.133871500000012</v>
      </c>
      <c r="H25" s="34">
        <f t="shared" si="5"/>
        <v>61.453076388888888</v>
      </c>
      <c r="I25" s="34">
        <f t="shared" si="5"/>
        <v>72.229599999999991</v>
      </c>
      <c r="J25" s="34">
        <f t="shared" si="5"/>
        <v>87.573733333333337</v>
      </c>
      <c r="K25" s="34">
        <f t="shared" si="5"/>
        <v>195.86103333333332</v>
      </c>
      <c r="L25" s="34">
        <f t="shared" si="5"/>
        <v>330.32273333333336</v>
      </c>
      <c r="M25" s="34">
        <f t="shared" si="5"/>
        <v>373.80126666666672</v>
      </c>
      <c r="N25" s="35">
        <f t="shared" si="5"/>
        <v>1243.2973035555556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</row>
    <row r="26" spans="1:63" ht="15" thickTop="1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</row>
    <row r="27" spans="1:6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</row>
    <row r="28" spans="1:6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</row>
    <row r="29" spans="1:6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</row>
    <row r="30" spans="1:6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</row>
    <row r="31" spans="1:6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</row>
    <row r="32" spans="1:6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</row>
    <row r="33" spans="1:6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</row>
    <row r="34" spans="1:6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</row>
    <row r="35" spans="1:6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</row>
    <row r="36" spans="1:63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</row>
    <row r="37" spans="1:63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</row>
    <row r="38" spans="1:63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</row>
    <row r="39" spans="1:63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</row>
    <row r="40" spans="1:63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</row>
    <row r="41" spans="1:63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</row>
    <row r="42" spans="1:63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</row>
    <row r="43" spans="1:63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</row>
    <row r="44" spans="1:63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</row>
    <row r="45" spans="1:63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</row>
    <row r="46" spans="1:63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</row>
    <row r="47" spans="1:63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</row>
    <row r="48" spans="1:63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</row>
    <row r="49" spans="1:63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</row>
    <row r="50" spans="1:63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</row>
    <row r="51" spans="1:63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</row>
    <row r="52" spans="1:63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</row>
    <row r="53" spans="1:63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</row>
    <row r="54" spans="1:63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</row>
    <row r="55" spans="1:63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</row>
    <row r="56" spans="1:63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</row>
    <row r="57" spans="1:63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</row>
    <row r="58" spans="1:63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</row>
    <row r="59" spans="1:63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</row>
    <row r="60" spans="1:63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</row>
    <row r="61" spans="1:63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</row>
    <row r="62" spans="1:63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</row>
    <row r="63" spans="1:63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</row>
    <row r="64" spans="1:63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</row>
    <row r="65" spans="1:63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</row>
    <row r="66" spans="1:63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</row>
    <row r="67" spans="1:63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</row>
    <row r="68" spans="1:63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</row>
    <row r="69" spans="1:63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</row>
    <row r="70" spans="1:63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</row>
    <row r="71" spans="1:63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</row>
    <row r="72" spans="1:63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</row>
    <row r="73" spans="1:63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</row>
    <row r="74" spans="1:63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</row>
    <row r="75" spans="1:63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</row>
    <row r="76" spans="1:63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</row>
    <row r="77" spans="1:63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</row>
    <row r="78" spans="1:63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</row>
    <row r="79" spans="1:63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</row>
    <row r="80" spans="1:63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</row>
    <row r="81" spans="1:63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</row>
    <row r="82" spans="1:63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</row>
    <row r="83" spans="1:63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</row>
    <row r="84" spans="1:63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</row>
    <row r="85" spans="1:63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</row>
    <row r="86" spans="1:63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</row>
    <row r="87" spans="1:63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</row>
    <row r="88" spans="1:63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</row>
    <row r="89" spans="1:63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</row>
    <row r="90" spans="1:63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</row>
    <row r="91" spans="1:63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</row>
    <row r="92" spans="1:63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</row>
    <row r="93" spans="1:63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</row>
    <row r="94" spans="1:63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</row>
    <row r="95" spans="1:63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</row>
    <row r="96" spans="1:63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</row>
    <row r="97" spans="1:63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</row>
    <row r="98" spans="1:63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</row>
    <row r="99" spans="1:63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</row>
    <row r="100" spans="1:63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</row>
    <row r="101" spans="1:63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</row>
    <row r="102" spans="1:63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</row>
    <row r="103" spans="1:63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</row>
    <row r="104" spans="1:63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</row>
    <row r="105" spans="1:63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</row>
    <row r="106" spans="1:63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</row>
    <row r="107" spans="1:63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</row>
    <row r="108" spans="1:63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</row>
    <row r="109" spans="1:63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</row>
    <row r="110" spans="1:63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</row>
    <row r="111" spans="1:63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</row>
    <row r="112" spans="1:63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</row>
    <row r="113" spans="1:63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</row>
    <row r="114" spans="1:63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</row>
    <row r="115" spans="1:63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</row>
    <row r="116" spans="1:63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</row>
    <row r="117" spans="1:63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</row>
    <row r="118" spans="1:63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</row>
    <row r="119" spans="1:63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</row>
    <row r="120" spans="1:63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</row>
    <row r="121" spans="1:63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</row>
    <row r="122" spans="1:63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</row>
    <row r="123" spans="1:63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</row>
    <row r="124" spans="1:63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</row>
    <row r="125" spans="1:63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1:63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</row>
    <row r="127" spans="1:63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</row>
    <row r="128" spans="1:63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</row>
    <row r="129" spans="1:63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</row>
    <row r="130" spans="1:63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</row>
    <row r="131" spans="1:63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</row>
    <row r="132" spans="1:63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</row>
    <row r="133" spans="1:63" x14ac:dyDescent="0.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</row>
    <row r="134" spans="1:63" x14ac:dyDescent="0.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</row>
    <row r="135" spans="1:63" x14ac:dyDescent="0.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</row>
    <row r="136" spans="1:63" x14ac:dyDescent="0.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</row>
    <row r="137" spans="1:63" x14ac:dyDescent="0.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</row>
    <row r="138" spans="1:63" x14ac:dyDescent="0.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1:63" x14ac:dyDescent="0.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1:63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1:63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</row>
    <row r="142" spans="1:63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</row>
    <row r="143" spans="1:63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</row>
    <row r="144" spans="1:63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</row>
    <row r="145" spans="1:63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</row>
    <row r="146" spans="1:63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</row>
    <row r="147" spans="1:63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</row>
    <row r="148" spans="1:63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</row>
    <row r="149" spans="1:63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</row>
    <row r="150" spans="1:63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</row>
    <row r="151" spans="1:63" x14ac:dyDescent="0.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</row>
    <row r="152" spans="1:63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</row>
    <row r="153" spans="1:63" x14ac:dyDescent="0.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</row>
    <row r="154" spans="1:63" x14ac:dyDescent="0.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</row>
    <row r="155" spans="1:63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</row>
    <row r="156" spans="1:63" x14ac:dyDescent="0.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</row>
    <row r="157" spans="1:63" x14ac:dyDescent="0.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</row>
    <row r="158" spans="1:63" x14ac:dyDescent="0.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</row>
    <row r="159" spans="1:63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</row>
    <row r="160" spans="1:63" x14ac:dyDescent="0.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</row>
    <row r="161" spans="1:63" x14ac:dyDescent="0.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</row>
    <row r="162" spans="1:63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</row>
    <row r="163" spans="1:63" x14ac:dyDescent="0.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</row>
    <row r="164" spans="1:63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</row>
    <row r="165" spans="1:63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</row>
    <row r="166" spans="1:63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</row>
    <row r="167" spans="1:63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</row>
    <row r="168" spans="1:63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</row>
    <row r="169" spans="1:63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</row>
    <row r="170" spans="1:63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</row>
    <row r="171" spans="1:63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</row>
    <row r="172" spans="1:63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</row>
    <row r="173" spans="1:63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</row>
    <row r="174" spans="1:63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</row>
    <row r="175" spans="1:63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</row>
    <row r="176" spans="1:63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</row>
    <row r="177" spans="1:63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</row>
    <row r="178" spans="1:63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</row>
    <row r="179" spans="1:63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</row>
    <row r="180" spans="1:63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</row>
    <row r="181" spans="1:63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</row>
    <row r="182" spans="1:63" x14ac:dyDescent="0.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</row>
    <row r="183" spans="1:63" x14ac:dyDescent="0.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</row>
    <row r="184" spans="1:63" x14ac:dyDescent="0.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</row>
    <row r="185" spans="1:63" x14ac:dyDescent="0.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</row>
    <row r="186" spans="1:63" x14ac:dyDescent="0.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</row>
    <row r="187" spans="1:63" x14ac:dyDescent="0.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</row>
    <row r="188" spans="1:63" x14ac:dyDescent="0.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</row>
    <row r="189" spans="1:63" x14ac:dyDescent="0.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</row>
    <row r="190" spans="1:63" x14ac:dyDescent="0.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</row>
    <row r="191" spans="1:63" x14ac:dyDescent="0.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</row>
    <row r="192" spans="1:63" x14ac:dyDescent="0.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</row>
    <row r="193" spans="1:63" x14ac:dyDescent="0.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</row>
    <row r="194" spans="1:63" x14ac:dyDescent="0.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</row>
    <row r="195" spans="1:63" x14ac:dyDescent="0.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</row>
    <row r="196" spans="1:63" x14ac:dyDescent="0.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</row>
    <row r="197" spans="1:63" x14ac:dyDescent="0.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</row>
    <row r="198" spans="1:63" x14ac:dyDescent="0.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</row>
    <row r="199" spans="1:63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</row>
    <row r="200" spans="1:63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</row>
    <row r="201" spans="1:63" x14ac:dyDescent="0.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</row>
    <row r="202" spans="1:63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</row>
    <row r="203" spans="1:63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</row>
    <row r="204" spans="1:63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</row>
    <row r="205" spans="1:63" x14ac:dyDescent="0.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</row>
    <row r="206" spans="1:63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</row>
    <row r="207" spans="1:63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</row>
    <row r="208" spans="1:63" x14ac:dyDescent="0.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</row>
    <row r="209" spans="1:63" x14ac:dyDescent="0.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</row>
    <row r="210" spans="1:63" x14ac:dyDescent="0.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</row>
    <row r="211" spans="1:63" x14ac:dyDescent="0.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</row>
    <row r="212" spans="1:63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</row>
    <row r="213" spans="1:63" x14ac:dyDescent="0.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</row>
    <row r="214" spans="1:63" x14ac:dyDescent="0.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</row>
    <row r="215" spans="1:63" x14ac:dyDescent="0.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</row>
    <row r="216" spans="1:63" x14ac:dyDescent="0.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</row>
    <row r="217" spans="1:63" x14ac:dyDescent="0.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</row>
    <row r="218" spans="1:63" x14ac:dyDescent="0.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</row>
    <row r="219" spans="1:63" x14ac:dyDescent="0.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</row>
    <row r="220" spans="1:63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</row>
    <row r="221" spans="1:63" x14ac:dyDescent="0.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</row>
    <row r="222" spans="1:63" x14ac:dyDescent="0.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</row>
    <row r="223" spans="1:63" x14ac:dyDescent="0.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</row>
    <row r="224" spans="1:63" x14ac:dyDescent="0.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</row>
    <row r="225" spans="1:63" x14ac:dyDescent="0.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</row>
    <row r="226" spans="1:63" x14ac:dyDescent="0.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</row>
    <row r="227" spans="1:63" x14ac:dyDescent="0.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</row>
    <row r="228" spans="1:63" x14ac:dyDescent="0.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</row>
    <row r="229" spans="1:63" x14ac:dyDescent="0.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</row>
    <row r="230" spans="1:63" x14ac:dyDescent="0.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</row>
    <row r="231" spans="1:63" x14ac:dyDescent="0.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</row>
    <row r="232" spans="1:63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</row>
    <row r="233" spans="1:63" x14ac:dyDescent="0.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</row>
    <row r="234" spans="1:63" x14ac:dyDescent="0.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</row>
    <row r="235" spans="1:63" x14ac:dyDescent="0.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</row>
    <row r="236" spans="1:63" x14ac:dyDescent="0.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</row>
    <row r="237" spans="1:63" x14ac:dyDescent="0.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</row>
    <row r="238" spans="1:63" x14ac:dyDescent="0.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</row>
    <row r="239" spans="1:63" x14ac:dyDescent="0.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</row>
    <row r="240" spans="1:63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</row>
    <row r="241" spans="1:63" x14ac:dyDescent="0.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</row>
    <row r="242" spans="1:63" x14ac:dyDescent="0.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</row>
    <row r="243" spans="1:63" x14ac:dyDescent="0.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</row>
    <row r="244" spans="1:63" x14ac:dyDescent="0.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</row>
    <row r="245" spans="1:63" x14ac:dyDescent="0.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</row>
    <row r="246" spans="1:63" x14ac:dyDescent="0.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</row>
    <row r="247" spans="1:63" x14ac:dyDescent="0.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</row>
    <row r="248" spans="1:63" x14ac:dyDescent="0.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</row>
    <row r="249" spans="1:63" x14ac:dyDescent="0.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</row>
    <row r="250" spans="1:63" x14ac:dyDescent="0.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</row>
    <row r="251" spans="1:63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</row>
    <row r="252" spans="1:63" x14ac:dyDescent="0.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</row>
    <row r="253" spans="1:63" x14ac:dyDescent="0.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</row>
    <row r="254" spans="1:63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</row>
    <row r="255" spans="1:63" x14ac:dyDescent="0.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</row>
    <row r="256" spans="1:63" x14ac:dyDescent="0.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</row>
    <row r="257" spans="1:63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</row>
    <row r="258" spans="1:63" x14ac:dyDescent="0.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</row>
    <row r="259" spans="1:63" x14ac:dyDescent="0.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</row>
    <row r="260" spans="1:63" x14ac:dyDescent="0.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</row>
    <row r="261" spans="1:63" x14ac:dyDescent="0.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</row>
    <row r="262" spans="1:63" x14ac:dyDescent="0.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</row>
    <row r="263" spans="1:63" x14ac:dyDescent="0.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</row>
    <row r="264" spans="1:63" x14ac:dyDescent="0.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</row>
    <row r="265" spans="1:63" x14ac:dyDescent="0.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</row>
    <row r="266" spans="1:63" x14ac:dyDescent="0.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</row>
    <row r="267" spans="1:63" x14ac:dyDescent="0.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</row>
    <row r="268" spans="1:63" x14ac:dyDescent="0.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</row>
    <row r="269" spans="1:63" x14ac:dyDescent="0.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</row>
    <row r="270" spans="1:63" x14ac:dyDescent="0.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</row>
    <row r="271" spans="1:63" x14ac:dyDescent="0.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</row>
    <row r="272" spans="1:63" x14ac:dyDescent="0.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</row>
    <row r="273" spans="1:63" x14ac:dyDescent="0.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</row>
    <row r="274" spans="1:63" x14ac:dyDescent="0.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</row>
    <row r="275" spans="1:63" x14ac:dyDescent="0.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</row>
    <row r="276" spans="1:63" x14ac:dyDescent="0.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</row>
    <row r="277" spans="1:63" x14ac:dyDescent="0.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</row>
    <row r="278" spans="1:63" x14ac:dyDescent="0.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</row>
    <row r="279" spans="1:63" x14ac:dyDescent="0.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</row>
    <row r="280" spans="1:63" x14ac:dyDescent="0.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</row>
    <row r="281" spans="1:63" x14ac:dyDescent="0.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</row>
    <row r="282" spans="1:63" x14ac:dyDescent="0.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</row>
    <row r="283" spans="1:63" x14ac:dyDescent="0.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</row>
    <row r="284" spans="1:63" x14ac:dyDescent="0.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</row>
    <row r="285" spans="1:63" x14ac:dyDescent="0.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</row>
    <row r="286" spans="1:63" x14ac:dyDescent="0.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</row>
    <row r="287" spans="1:63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</row>
    <row r="288" spans="1:63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</row>
    <row r="289" spans="1:63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</row>
    <row r="290" spans="1:63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</row>
    <row r="291" spans="1:63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</row>
    <row r="292" spans="1:63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</row>
    <row r="293" spans="1:63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</row>
    <row r="294" spans="1:63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</row>
    <row r="295" spans="1:63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</row>
    <row r="296" spans="1:63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</row>
    <row r="297" spans="1:63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</row>
    <row r="298" spans="1:63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</row>
    <row r="299" spans="1:63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</row>
    <row r="300" spans="1:63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</row>
    <row r="301" spans="1:63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</row>
    <row r="302" spans="1:63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</row>
    <row r="303" spans="1:63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</row>
    <row r="304" spans="1:63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</row>
    <row r="305" spans="1:63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</row>
    <row r="306" spans="1:63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</row>
    <row r="307" spans="1:63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</row>
    <row r="308" spans="1:63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</row>
    <row r="309" spans="1:63" x14ac:dyDescent="0.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</row>
    <row r="310" spans="1:63" x14ac:dyDescent="0.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</row>
    <row r="311" spans="1:63" x14ac:dyDescent="0.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</row>
    <row r="312" spans="1:63" x14ac:dyDescent="0.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</row>
    <row r="313" spans="1:63" x14ac:dyDescent="0.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</row>
    <row r="314" spans="1:63" x14ac:dyDescent="0.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</row>
    <row r="315" spans="1:63" x14ac:dyDescent="0.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</row>
    <row r="316" spans="1:63" x14ac:dyDescent="0.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</row>
    <row r="317" spans="1:63" x14ac:dyDescent="0.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</row>
    <row r="318" spans="1:63" x14ac:dyDescent="0.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</row>
    <row r="319" spans="1:63" x14ac:dyDescent="0.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</row>
    <row r="320" spans="1:63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</row>
    <row r="321" spans="1:63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</row>
    <row r="322" spans="1:63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</row>
    <row r="323" spans="1:63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</row>
    <row r="324" spans="1:63" x14ac:dyDescent="0.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</row>
    <row r="325" spans="1:63" x14ac:dyDescent="0.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</row>
    <row r="326" spans="1:63" x14ac:dyDescent="0.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</row>
    <row r="327" spans="1:63" x14ac:dyDescent="0.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</row>
    <row r="328" spans="1:63" x14ac:dyDescent="0.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</row>
    <row r="329" spans="1:63" x14ac:dyDescent="0.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</row>
    <row r="330" spans="1:63" x14ac:dyDescent="0.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</row>
    <row r="331" spans="1:63" x14ac:dyDescent="0.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</row>
    <row r="332" spans="1:63" x14ac:dyDescent="0.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</row>
    <row r="333" spans="1:63" x14ac:dyDescent="0.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</row>
    <row r="334" spans="1:63" x14ac:dyDescent="0.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</row>
    <row r="335" spans="1:63" x14ac:dyDescent="0.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</row>
    <row r="336" spans="1:63" x14ac:dyDescent="0.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</row>
    <row r="337" spans="1:63" x14ac:dyDescent="0.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</row>
    <row r="338" spans="1:63" x14ac:dyDescent="0.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</row>
    <row r="339" spans="1:63" x14ac:dyDescent="0.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</row>
    <row r="340" spans="1:63" x14ac:dyDescent="0.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</row>
    <row r="341" spans="1:63" x14ac:dyDescent="0.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</row>
    <row r="342" spans="1:63" x14ac:dyDescent="0.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</row>
    <row r="343" spans="1:63" x14ac:dyDescent="0.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</row>
    <row r="344" spans="1:63" x14ac:dyDescent="0.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</row>
    <row r="345" spans="1:63" x14ac:dyDescent="0.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</row>
    <row r="346" spans="1:63" x14ac:dyDescent="0.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</row>
    <row r="347" spans="1:63" x14ac:dyDescent="0.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</row>
    <row r="348" spans="1:63" x14ac:dyDescent="0.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</row>
    <row r="349" spans="1:63" x14ac:dyDescent="0.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</row>
    <row r="350" spans="1:63" x14ac:dyDescent="0.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</row>
    <row r="351" spans="1:63" x14ac:dyDescent="0.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</row>
    <row r="352" spans="1:63" x14ac:dyDescent="0.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</row>
    <row r="353" spans="1:63" x14ac:dyDescent="0.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</row>
    <row r="354" spans="1:63" x14ac:dyDescent="0.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</row>
    <row r="355" spans="1:63" x14ac:dyDescent="0.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</row>
    <row r="356" spans="1:63" x14ac:dyDescent="0.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</row>
    <row r="357" spans="1:63" x14ac:dyDescent="0.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</row>
    <row r="358" spans="1:63" x14ac:dyDescent="0.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</row>
    <row r="359" spans="1:63" x14ac:dyDescent="0.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</row>
    <row r="360" spans="1:63" x14ac:dyDescent="0.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</row>
    <row r="361" spans="1:63" x14ac:dyDescent="0.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</row>
    <row r="362" spans="1:63" x14ac:dyDescent="0.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</row>
    <row r="363" spans="1:63" x14ac:dyDescent="0.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</row>
    <row r="364" spans="1:63" x14ac:dyDescent="0.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</row>
    <row r="365" spans="1:63" x14ac:dyDescent="0.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</row>
    <row r="366" spans="1:63" x14ac:dyDescent="0.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</row>
    <row r="367" spans="1:63" x14ac:dyDescent="0.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</row>
    <row r="368" spans="1:63" x14ac:dyDescent="0.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</row>
    <row r="369" spans="1:63" x14ac:dyDescent="0.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</row>
    <row r="370" spans="1:63" x14ac:dyDescent="0.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</row>
    <row r="371" spans="1:63" x14ac:dyDescent="0.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</row>
    <row r="372" spans="1:63" x14ac:dyDescent="0.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</row>
    <row r="373" spans="1:63" x14ac:dyDescent="0.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</row>
    <row r="374" spans="1:63" x14ac:dyDescent="0.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</row>
    <row r="375" spans="1:63" x14ac:dyDescent="0.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</row>
    <row r="376" spans="1:63" x14ac:dyDescent="0.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</row>
    <row r="377" spans="1:63" x14ac:dyDescent="0.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</row>
    <row r="378" spans="1:63" x14ac:dyDescent="0.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</row>
    <row r="379" spans="1:63" x14ac:dyDescent="0.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</row>
    <row r="380" spans="1:63" x14ac:dyDescent="0.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</row>
    <row r="381" spans="1:63" x14ac:dyDescent="0.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</row>
    <row r="382" spans="1:63" x14ac:dyDescent="0.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</row>
    <row r="383" spans="1:63" x14ac:dyDescent="0.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</row>
    <row r="384" spans="1:63" x14ac:dyDescent="0.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</row>
    <row r="385" spans="1:63" x14ac:dyDescent="0.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</row>
    <row r="386" spans="1:63" x14ac:dyDescent="0.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</row>
    <row r="387" spans="1:63" x14ac:dyDescent="0.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</row>
    <row r="388" spans="1:63" x14ac:dyDescent="0.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</row>
    <row r="389" spans="1:63" x14ac:dyDescent="0.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</row>
    <row r="390" spans="1:63" x14ac:dyDescent="0.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</row>
    <row r="391" spans="1:63" x14ac:dyDescent="0.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</row>
    <row r="392" spans="1:63" x14ac:dyDescent="0.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</row>
    <row r="393" spans="1:63" x14ac:dyDescent="0.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</row>
    <row r="394" spans="1:63" x14ac:dyDescent="0.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</row>
    <row r="395" spans="1:63" x14ac:dyDescent="0.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</row>
    <row r="396" spans="1:63" x14ac:dyDescent="0.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</row>
    <row r="397" spans="1:63" x14ac:dyDescent="0.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</row>
    <row r="398" spans="1:63" x14ac:dyDescent="0.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</row>
    <row r="399" spans="1:63" x14ac:dyDescent="0.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</row>
    <row r="400" spans="1:63" x14ac:dyDescent="0.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</row>
    <row r="401" spans="1:63" x14ac:dyDescent="0.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</row>
    <row r="402" spans="1:63" x14ac:dyDescent="0.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</row>
    <row r="403" spans="1:63" x14ac:dyDescent="0.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</row>
    <row r="404" spans="1:63" x14ac:dyDescent="0.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</row>
    <row r="405" spans="1:63" x14ac:dyDescent="0.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</row>
    <row r="406" spans="1:63" x14ac:dyDescent="0.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</row>
    <row r="407" spans="1:63" x14ac:dyDescent="0.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</row>
    <row r="408" spans="1:63" x14ac:dyDescent="0.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</row>
    <row r="409" spans="1:63" x14ac:dyDescent="0.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</row>
    <row r="410" spans="1:63" x14ac:dyDescent="0.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</row>
    <row r="411" spans="1:63" x14ac:dyDescent="0.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</row>
    <row r="412" spans="1:63" x14ac:dyDescent="0.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</row>
    <row r="413" spans="1:63" x14ac:dyDescent="0.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</row>
    <row r="414" spans="1:63" x14ac:dyDescent="0.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</row>
    <row r="415" spans="1:63" x14ac:dyDescent="0.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</row>
    <row r="416" spans="1:63" x14ac:dyDescent="0.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</row>
    <row r="417" spans="1:63" x14ac:dyDescent="0.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</row>
    <row r="418" spans="1:63" x14ac:dyDescent="0.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</row>
    <row r="419" spans="1:63" x14ac:dyDescent="0.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</row>
    <row r="420" spans="1:63" x14ac:dyDescent="0.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</row>
    <row r="421" spans="1:63" x14ac:dyDescent="0.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</row>
    <row r="422" spans="1:63" x14ac:dyDescent="0.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</row>
    <row r="423" spans="1:63" x14ac:dyDescent="0.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</row>
    <row r="424" spans="1:63" x14ac:dyDescent="0.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</row>
    <row r="425" spans="1:63" x14ac:dyDescent="0.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</row>
    <row r="426" spans="1:63" x14ac:dyDescent="0.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</row>
    <row r="427" spans="1:63" x14ac:dyDescent="0.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</row>
    <row r="428" spans="1:63" x14ac:dyDescent="0.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</row>
    <row r="429" spans="1:63" x14ac:dyDescent="0.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</row>
    <row r="430" spans="1:63" x14ac:dyDescent="0.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</row>
    <row r="431" spans="1:63" x14ac:dyDescent="0.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</row>
    <row r="432" spans="1:63" x14ac:dyDescent="0.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</row>
    <row r="433" spans="1:63" x14ac:dyDescent="0.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</row>
    <row r="434" spans="1:63" x14ac:dyDescent="0.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</row>
    <row r="435" spans="1:63" x14ac:dyDescent="0.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</row>
    <row r="436" spans="1:63" x14ac:dyDescent="0.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</row>
    <row r="437" spans="1:63" x14ac:dyDescent="0.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</row>
    <row r="438" spans="1:63" x14ac:dyDescent="0.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</row>
    <row r="439" spans="1:63" x14ac:dyDescent="0.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</row>
    <row r="440" spans="1:63" x14ac:dyDescent="0.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</row>
    <row r="441" spans="1:63" x14ac:dyDescent="0.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</row>
    <row r="442" spans="1:63" x14ac:dyDescent="0.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</row>
    <row r="443" spans="1:63" x14ac:dyDescent="0.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</row>
    <row r="444" spans="1:63" x14ac:dyDescent="0.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</row>
    <row r="445" spans="1:63" x14ac:dyDescent="0.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</row>
    <row r="446" spans="1:63" x14ac:dyDescent="0.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</row>
    <row r="447" spans="1:63" x14ac:dyDescent="0.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</row>
    <row r="448" spans="1:63" x14ac:dyDescent="0.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</row>
    <row r="449" spans="1:63" x14ac:dyDescent="0.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</row>
    <row r="450" spans="1:63" x14ac:dyDescent="0.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</row>
    <row r="451" spans="1:63" x14ac:dyDescent="0.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</row>
    <row r="452" spans="1:63" x14ac:dyDescent="0.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</row>
    <row r="453" spans="1:63" x14ac:dyDescent="0.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</row>
    <row r="454" spans="1:63" x14ac:dyDescent="0.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</row>
    <row r="455" spans="1:63" x14ac:dyDescent="0.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</row>
    <row r="456" spans="1:63" x14ac:dyDescent="0.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</row>
    <row r="457" spans="1:63" x14ac:dyDescent="0.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</row>
    <row r="458" spans="1:63" x14ac:dyDescent="0.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</row>
    <row r="459" spans="1:63" x14ac:dyDescent="0.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</row>
    <row r="460" spans="1:63" x14ac:dyDescent="0.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</row>
    <row r="461" spans="1:63" x14ac:dyDescent="0.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</row>
    <row r="462" spans="1:63" x14ac:dyDescent="0.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</row>
    <row r="463" spans="1:63" x14ac:dyDescent="0.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</row>
    <row r="464" spans="1:63" x14ac:dyDescent="0.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</row>
    <row r="465" spans="1:63" x14ac:dyDescent="0.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</row>
    <row r="466" spans="1:63" x14ac:dyDescent="0.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</row>
    <row r="467" spans="1:63" x14ac:dyDescent="0.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</row>
    <row r="468" spans="1:63" x14ac:dyDescent="0.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</row>
    <row r="469" spans="1:63" x14ac:dyDescent="0.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</row>
    <row r="470" spans="1:63" x14ac:dyDescent="0.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</row>
    <row r="471" spans="1:63" x14ac:dyDescent="0.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</row>
    <row r="472" spans="1:63" x14ac:dyDescent="0.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</row>
    <row r="473" spans="1:63" x14ac:dyDescent="0.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</row>
    <row r="474" spans="1:63" x14ac:dyDescent="0.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</row>
    <row r="475" spans="1:63" x14ac:dyDescent="0.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</row>
    <row r="476" spans="1:63" x14ac:dyDescent="0.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</row>
    <row r="477" spans="1:63" x14ac:dyDescent="0.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</row>
    <row r="478" spans="1:63" x14ac:dyDescent="0.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</row>
    <row r="479" spans="1:63" x14ac:dyDescent="0.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</row>
    <row r="480" spans="1:63" x14ac:dyDescent="0.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</row>
    <row r="481" spans="1:63" x14ac:dyDescent="0.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</row>
    <row r="482" spans="1:63" x14ac:dyDescent="0.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</row>
    <row r="483" spans="1:63" x14ac:dyDescent="0.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</row>
    <row r="484" spans="1:63" x14ac:dyDescent="0.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</row>
    <row r="485" spans="1:63" x14ac:dyDescent="0.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</row>
    <row r="486" spans="1:63" x14ac:dyDescent="0.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</row>
    <row r="487" spans="1:63" x14ac:dyDescent="0.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</row>
    <row r="488" spans="1:63" x14ac:dyDescent="0.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</row>
    <row r="489" spans="1:63" x14ac:dyDescent="0.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</row>
    <row r="490" spans="1:63" x14ac:dyDescent="0.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</row>
    <row r="491" spans="1:63" x14ac:dyDescent="0.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</row>
    <row r="492" spans="1:63" x14ac:dyDescent="0.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</row>
    <row r="493" spans="1:63" x14ac:dyDescent="0.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</row>
    <row r="494" spans="1:63" x14ac:dyDescent="0.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</row>
    <row r="495" spans="1:63" x14ac:dyDescent="0.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</row>
    <row r="496" spans="1:63" x14ac:dyDescent="0.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</row>
    <row r="497" spans="1:63" x14ac:dyDescent="0.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</row>
    <row r="498" spans="1:63" x14ac:dyDescent="0.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</row>
    <row r="499" spans="1:63" x14ac:dyDescent="0.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</row>
    <row r="500" spans="1:63" x14ac:dyDescent="0.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</row>
    <row r="501" spans="1:63" x14ac:dyDescent="0.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</row>
    <row r="502" spans="1:63" x14ac:dyDescent="0.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</row>
    <row r="503" spans="1:63" x14ac:dyDescent="0.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</row>
    <row r="504" spans="1:63" x14ac:dyDescent="0.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</row>
    <row r="505" spans="1:63" x14ac:dyDescent="0.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</row>
    <row r="506" spans="1:63" x14ac:dyDescent="0.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</row>
    <row r="507" spans="1:63" x14ac:dyDescent="0.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</row>
    <row r="508" spans="1:63" x14ac:dyDescent="0.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</row>
    <row r="509" spans="1:63" x14ac:dyDescent="0.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</row>
    <row r="510" spans="1:63" x14ac:dyDescent="0.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</row>
    <row r="511" spans="1:63" x14ac:dyDescent="0.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</row>
    <row r="512" spans="1:63" x14ac:dyDescent="0.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</row>
    <row r="513" spans="1:63" x14ac:dyDescent="0.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</row>
    <row r="514" spans="1:63" x14ac:dyDescent="0.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</row>
    <row r="515" spans="1:63" x14ac:dyDescent="0.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</row>
    <row r="516" spans="1:63" x14ac:dyDescent="0.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</row>
    <row r="517" spans="1:63" x14ac:dyDescent="0.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</row>
    <row r="518" spans="1:63" x14ac:dyDescent="0.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</row>
    <row r="519" spans="1:63" x14ac:dyDescent="0.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</row>
    <row r="520" spans="1:63" x14ac:dyDescent="0.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</row>
    <row r="521" spans="1:63" x14ac:dyDescent="0.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</row>
    <row r="522" spans="1:63" x14ac:dyDescent="0.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</row>
    <row r="523" spans="1:63" x14ac:dyDescent="0.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</row>
    <row r="524" spans="1:63" x14ac:dyDescent="0.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</row>
    <row r="525" spans="1:63" x14ac:dyDescent="0.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</row>
    <row r="526" spans="1:63" x14ac:dyDescent="0.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</row>
    <row r="527" spans="1:63" x14ac:dyDescent="0.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</row>
    <row r="528" spans="1:63" x14ac:dyDescent="0.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</row>
    <row r="529" spans="1:63" x14ac:dyDescent="0.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</row>
    <row r="530" spans="1:63" x14ac:dyDescent="0.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</row>
    <row r="531" spans="1:63" x14ac:dyDescent="0.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</row>
    <row r="532" spans="1:63" x14ac:dyDescent="0.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</row>
    <row r="533" spans="1:63" x14ac:dyDescent="0.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</row>
    <row r="534" spans="1:63" x14ac:dyDescent="0.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</row>
    <row r="535" spans="1:63" x14ac:dyDescent="0.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</row>
    <row r="536" spans="1:63" x14ac:dyDescent="0.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</row>
    <row r="537" spans="1:63" x14ac:dyDescent="0.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</row>
    <row r="538" spans="1:63" x14ac:dyDescent="0.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</row>
    <row r="539" spans="1:63" x14ac:dyDescent="0.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</row>
    <row r="540" spans="1:63" x14ac:dyDescent="0.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</row>
    <row r="541" spans="1:63" x14ac:dyDescent="0.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</row>
    <row r="542" spans="1:63" x14ac:dyDescent="0.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</row>
    <row r="543" spans="1:63" x14ac:dyDescent="0.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</row>
    <row r="544" spans="1:63" x14ac:dyDescent="0.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</row>
    <row r="545" spans="1:63" x14ac:dyDescent="0.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</row>
    <row r="546" spans="1:63" x14ac:dyDescent="0.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</row>
    <row r="547" spans="1:63" x14ac:dyDescent="0.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</row>
    <row r="548" spans="1:63" x14ac:dyDescent="0.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</row>
    <row r="549" spans="1:63" x14ac:dyDescent="0.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</row>
    <row r="550" spans="1:63" x14ac:dyDescent="0.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</row>
    <row r="551" spans="1:63" x14ac:dyDescent="0.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</row>
    <row r="552" spans="1:63" x14ac:dyDescent="0.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</row>
    <row r="553" spans="1:63" x14ac:dyDescent="0.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</row>
    <row r="554" spans="1:63" x14ac:dyDescent="0.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</row>
    <row r="555" spans="1:63" x14ac:dyDescent="0.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</row>
    <row r="556" spans="1:63" x14ac:dyDescent="0.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</row>
    <row r="557" spans="1:63" x14ac:dyDescent="0.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</row>
    <row r="558" spans="1:63" x14ac:dyDescent="0.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</row>
    <row r="559" spans="1:63" x14ac:dyDescent="0.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</row>
    <row r="560" spans="1:63" x14ac:dyDescent="0.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</row>
    <row r="561" spans="1:63" x14ac:dyDescent="0.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</row>
    <row r="562" spans="1:63" x14ac:dyDescent="0.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</row>
    <row r="563" spans="1:63" x14ac:dyDescent="0.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</row>
    <row r="564" spans="1:63" x14ac:dyDescent="0.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</row>
    <row r="565" spans="1:63" x14ac:dyDescent="0.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</row>
    <row r="566" spans="1:63" x14ac:dyDescent="0.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</row>
    <row r="567" spans="1:63" x14ac:dyDescent="0.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</row>
    <row r="568" spans="1:63" x14ac:dyDescent="0.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</row>
    <row r="569" spans="1:63" x14ac:dyDescent="0.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</row>
    <row r="570" spans="1:63" x14ac:dyDescent="0.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</row>
    <row r="571" spans="1:63" x14ac:dyDescent="0.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</row>
    <row r="572" spans="1:63" x14ac:dyDescent="0.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</row>
    <row r="573" spans="1:63" x14ac:dyDescent="0.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</row>
    <row r="574" spans="1:63" x14ac:dyDescent="0.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</row>
    <row r="575" spans="1:63" x14ac:dyDescent="0.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</row>
    <row r="576" spans="1:63" x14ac:dyDescent="0.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</row>
    <row r="577" spans="1:63" x14ac:dyDescent="0.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</row>
    <row r="578" spans="1:63" x14ac:dyDescent="0.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</row>
    <row r="579" spans="1:63" x14ac:dyDescent="0.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</row>
    <row r="580" spans="1:63" x14ac:dyDescent="0.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</row>
    <row r="581" spans="1:63" x14ac:dyDescent="0.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</row>
    <row r="582" spans="1:63" x14ac:dyDescent="0.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</row>
    <row r="583" spans="1:63" x14ac:dyDescent="0.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</row>
    <row r="584" spans="1:63" x14ac:dyDescent="0.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</row>
    <row r="585" spans="1:63" x14ac:dyDescent="0.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</row>
    <row r="586" spans="1:63" x14ac:dyDescent="0.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</row>
    <row r="587" spans="1:63" x14ac:dyDescent="0.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</row>
    <row r="588" spans="1:63" x14ac:dyDescent="0.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</row>
    <row r="589" spans="1:63" x14ac:dyDescent="0.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</row>
    <row r="590" spans="1:63" x14ac:dyDescent="0.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</row>
    <row r="591" spans="1:63" x14ac:dyDescent="0.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</row>
    <row r="592" spans="1:63" x14ac:dyDescent="0.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</row>
    <row r="593" spans="1:63" x14ac:dyDescent="0.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</row>
    <row r="594" spans="1:63" x14ac:dyDescent="0.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</row>
    <row r="595" spans="1:63" x14ac:dyDescent="0.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</row>
    <row r="596" spans="1:63" x14ac:dyDescent="0.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</row>
    <row r="597" spans="1:63" x14ac:dyDescent="0.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</row>
    <row r="598" spans="1:63" x14ac:dyDescent="0.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</row>
    <row r="599" spans="1:63" x14ac:dyDescent="0.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</row>
    <row r="600" spans="1:63" x14ac:dyDescent="0.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</row>
    <row r="601" spans="1:63" x14ac:dyDescent="0.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</row>
    <row r="602" spans="1:63" x14ac:dyDescent="0.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</row>
    <row r="603" spans="1:63" x14ac:dyDescent="0.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</row>
    <row r="604" spans="1:63" x14ac:dyDescent="0.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</row>
    <row r="605" spans="1:63" x14ac:dyDescent="0.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</row>
    <row r="606" spans="1:63" x14ac:dyDescent="0.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</row>
    <row r="607" spans="1:63" x14ac:dyDescent="0.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</row>
    <row r="608" spans="1:63" x14ac:dyDescent="0.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</row>
    <row r="609" spans="1:63" x14ac:dyDescent="0.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</row>
    <row r="610" spans="1:63" x14ac:dyDescent="0.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</row>
    <row r="611" spans="1:63" x14ac:dyDescent="0.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</row>
    <row r="612" spans="1:63" x14ac:dyDescent="0.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</row>
    <row r="613" spans="1:63" x14ac:dyDescent="0.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</row>
    <row r="614" spans="1:63" x14ac:dyDescent="0.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</row>
    <row r="615" spans="1:63" x14ac:dyDescent="0.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</row>
    <row r="616" spans="1:63" x14ac:dyDescent="0.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</row>
    <row r="617" spans="1:63" x14ac:dyDescent="0.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</row>
    <row r="618" spans="1:63" x14ac:dyDescent="0.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</row>
    <row r="619" spans="1:63" x14ac:dyDescent="0.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</row>
    <row r="620" spans="1:63" x14ac:dyDescent="0.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</row>
    <row r="621" spans="1:63" x14ac:dyDescent="0.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</row>
    <row r="622" spans="1:63" x14ac:dyDescent="0.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</row>
    <row r="623" spans="1:63" x14ac:dyDescent="0.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</row>
    <row r="624" spans="1:63" x14ac:dyDescent="0.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</row>
    <row r="625" spans="1:63" x14ac:dyDescent="0.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</row>
    <row r="626" spans="1:63" x14ac:dyDescent="0.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</row>
    <row r="627" spans="1:63" x14ac:dyDescent="0.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</row>
    <row r="628" spans="1:63" x14ac:dyDescent="0.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</row>
    <row r="629" spans="1:63" x14ac:dyDescent="0.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</row>
    <row r="630" spans="1:63" x14ac:dyDescent="0.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</row>
    <row r="631" spans="1:63" x14ac:dyDescent="0.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</row>
    <row r="632" spans="1:63" x14ac:dyDescent="0.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</row>
    <row r="633" spans="1:63" x14ac:dyDescent="0.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</row>
    <row r="634" spans="1:63" x14ac:dyDescent="0.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</row>
    <row r="635" spans="1:63" x14ac:dyDescent="0.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</row>
    <row r="636" spans="1:63" x14ac:dyDescent="0.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</row>
    <row r="637" spans="1:63" x14ac:dyDescent="0.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</row>
    <row r="638" spans="1:63" x14ac:dyDescent="0.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</row>
    <row r="639" spans="1:63" x14ac:dyDescent="0.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</row>
    <row r="640" spans="1:63" x14ac:dyDescent="0.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</row>
    <row r="641" spans="1:63" x14ac:dyDescent="0.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</row>
    <row r="642" spans="1:63" x14ac:dyDescent="0.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</row>
    <row r="643" spans="1:63" x14ac:dyDescent="0.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</row>
    <row r="644" spans="1:63" x14ac:dyDescent="0.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</row>
    <row r="645" spans="1:63" x14ac:dyDescent="0.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</row>
    <row r="646" spans="1:63" x14ac:dyDescent="0.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</row>
    <row r="647" spans="1:63" x14ac:dyDescent="0.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</row>
    <row r="648" spans="1:63" x14ac:dyDescent="0.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</row>
    <row r="649" spans="1:63" x14ac:dyDescent="0.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</row>
    <row r="650" spans="1:63" x14ac:dyDescent="0.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</row>
    <row r="651" spans="1:63" x14ac:dyDescent="0.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</row>
    <row r="652" spans="1:63" x14ac:dyDescent="0.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</row>
    <row r="653" spans="1:63" x14ac:dyDescent="0.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</row>
    <row r="654" spans="1:63" x14ac:dyDescent="0.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</row>
    <row r="655" spans="1:63" x14ac:dyDescent="0.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</row>
    <row r="656" spans="1:63" x14ac:dyDescent="0.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</row>
    <row r="657" spans="1:63" x14ac:dyDescent="0.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</row>
    <row r="658" spans="1:63" x14ac:dyDescent="0.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</row>
  </sheetData>
  <mergeCells count="24">
    <mergeCell ref="A22:C22"/>
    <mergeCell ref="A23:C23"/>
    <mergeCell ref="A24:C24"/>
    <mergeCell ref="A25:C25"/>
    <mergeCell ref="A13:N13"/>
    <mergeCell ref="A15:N15"/>
    <mergeCell ref="A21:C21"/>
    <mergeCell ref="A17:C17"/>
    <mergeCell ref="A18:C18"/>
    <mergeCell ref="A19:C19"/>
    <mergeCell ref="A20:C20"/>
    <mergeCell ref="A16:C16"/>
    <mergeCell ref="A9:C9"/>
    <mergeCell ref="A10:C10"/>
    <mergeCell ref="A11:C11"/>
    <mergeCell ref="A1:N1"/>
    <mergeCell ref="A14:N14"/>
    <mergeCell ref="A12:C12"/>
    <mergeCell ref="A7:C7"/>
    <mergeCell ref="A8:C8"/>
    <mergeCell ref="A3:C3"/>
    <mergeCell ref="A4:C4"/>
    <mergeCell ref="A5:C5"/>
    <mergeCell ref="A6:C6"/>
  </mergeCells>
  <pageMargins left="0.7" right="0.7" top="0.75" bottom="0.75" header="0.3" footer="0.3"/>
  <pageSetup paperSize="9" scale="60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09704-F804-4279-AF69-6F469231AE93}">
  <sheetPr>
    <tabColor rgb="FF92D050"/>
  </sheetPr>
  <dimension ref="A1:CQ673"/>
  <sheetViews>
    <sheetView zoomScale="116" workbookViewId="0">
      <selection activeCell="J7" sqref="J7:N7"/>
    </sheetView>
  </sheetViews>
  <sheetFormatPr defaultRowHeight="14.4" x14ac:dyDescent="0.3"/>
  <cols>
    <col min="7" max="7" width="13.109375" bestFit="1" customWidth="1"/>
    <col min="15" max="15" width="13.109375" bestFit="1" customWidth="1"/>
  </cols>
  <sheetData>
    <row r="1" spans="1:95" ht="24" thickTop="1" x14ac:dyDescent="0.5">
      <c r="A1" s="91" t="s">
        <v>39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10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</row>
    <row r="2" spans="1:95" x14ac:dyDescent="0.3">
      <c r="A2" s="5"/>
      <c r="B2" s="4"/>
      <c r="C2" s="4"/>
      <c r="D2" s="4"/>
      <c r="E2" s="4"/>
      <c r="F2" s="4"/>
      <c r="G2" s="4"/>
      <c r="H2" s="4"/>
      <c r="I2" s="5"/>
      <c r="J2" s="4"/>
      <c r="K2" s="4"/>
      <c r="L2" s="4"/>
      <c r="M2" s="4"/>
      <c r="N2" s="4"/>
      <c r="O2" s="4"/>
      <c r="P2" s="6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</row>
    <row r="3" spans="1:95" ht="16.8" x14ac:dyDescent="0.35">
      <c r="A3" s="5"/>
      <c r="B3" s="123" t="s">
        <v>51</v>
      </c>
      <c r="C3" s="123"/>
      <c r="D3" s="123"/>
      <c r="E3" s="123"/>
      <c r="F3" s="123"/>
      <c r="G3" s="123"/>
      <c r="H3" s="4"/>
      <c r="I3" s="5"/>
      <c r="J3" s="123" t="s">
        <v>52</v>
      </c>
      <c r="K3" s="123"/>
      <c r="L3" s="123"/>
      <c r="M3" s="123"/>
      <c r="N3" s="123"/>
      <c r="O3" s="123"/>
      <c r="P3" s="6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</row>
    <row r="4" spans="1:95" ht="15" thickBot="1" x14ac:dyDescent="0.35">
      <c r="A4" s="5"/>
      <c r="B4" s="4"/>
      <c r="C4" s="4"/>
      <c r="D4" s="4"/>
      <c r="E4" s="4"/>
      <c r="F4" s="4"/>
      <c r="G4" s="4"/>
      <c r="H4" s="4"/>
      <c r="I4" s="5"/>
      <c r="J4" s="4"/>
      <c r="K4" s="4"/>
      <c r="L4" s="4"/>
      <c r="M4" s="4"/>
      <c r="N4" s="4"/>
      <c r="O4" s="4"/>
      <c r="P4" s="6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</row>
    <row r="5" spans="1:95" ht="16.2" thickTop="1" thickBot="1" x14ac:dyDescent="0.35">
      <c r="A5" s="5"/>
      <c r="B5" s="94" t="s">
        <v>46</v>
      </c>
      <c r="C5" s="94"/>
      <c r="D5" s="94"/>
      <c r="E5" s="94"/>
      <c r="F5" s="94"/>
      <c r="G5" s="44">
        <v>25</v>
      </c>
      <c r="H5" s="4"/>
      <c r="I5" s="5"/>
      <c r="J5" s="94" t="s">
        <v>46</v>
      </c>
      <c r="K5" s="94"/>
      <c r="L5" s="94"/>
      <c r="M5" s="94"/>
      <c r="N5" s="94"/>
      <c r="O5" s="44">
        <v>20</v>
      </c>
      <c r="P5" s="6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</row>
    <row r="6" spans="1:95" ht="16.2" thickTop="1" thickBot="1" x14ac:dyDescent="0.35">
      <c r="A6" s="5"/>
      <c r="B6" s="94" t="s">
        <v>48</v>
      </c>
      <c r="C6" s="94"/>
      <c r="D6" s="94"/>
      <c r="E6" s="94"/>
      <c r="F6" s="94"/>
      <c r="G6" s="44">
        <v>1</v>
      </c>
      <c r="H6" s="4"/>
      <c r="I6" s="5"/>
      <c r="J6" s="94" t="s">
        <v>48</v>
      </c>
      <c r="K6" s="94"/>
      <c r="L6" s="94"/>
      <c r="M6" s="94"/>
      <c r="N6" s="94"/>
      <c r="O6" s="44">
        <v>1</v>
      </c>
      <c r="P6" s="6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</row>
    <row r="7" spans="1:95" ht="16.2" thickTop="1" thickBot="1" x14ac:dyDescent="0.35">
      <c r="A7" s="5"/>
      <c r="B7" s="94" t="s">
        <v>62</v>
      </c>
      <c r="C7" s="94"/>
      <c r="D7" s="94"/>
      <c r="E7" s="94"/>
      <c r="F7" s="94"/>
      <c r="G7" s="44">
        <v>240</v>
      </c>
      <c r="H7" s="4"/>
      <c r="I7" s="5"/>
      <c r="J7" s="94" t="s">
        <v>62</v>
      </c>
      <c r="K7" s="94"/>
      <c r="L7" s="94"/>
      <c r="M7" s="94"/>
      <c r="N7" s="94"/>
      <c r="O7" s="44">
        <v>150</v>
      </c>
      <c r="P7" s="6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</row>
    <row r="8" spans="1:95" ht="16.2" thickTop="1" thickBot="1" x14ac:dyDescent="0.35">
      <c r="A8" s="5"/>
      <c r="B8" s="87" t="s">
        <v>53</v>
      </c>
      <c r="C8" s="87"/>
      <c r="D8" s="87"/>
      <c r="E8" s="87"/>
      <c r="F8" s="87"/>
      <c r="G8" s="46">
        <f>G5*G6*G7/1000/35</f>
        <v>0.17142857142857143</v>
      </c>
      <c r="H8" s="4"/>
      <c r="I8" s="5"/>
      <c r="J8" s="87" t="s">
        <v>53</v>
      </c>
      <c r="K8" s="87"/>
      <c r="L8" s="87"/>
      <c r="M8" s="87"/>
      <c r="N8" s="87"/>
      <c r="O8" s="46">
        <f>O5*O6*O7/1000/35</f>
        <v>8.5714285714285715E-2</v>
      </c>
      <c r="P8" s="6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</row>
    <row r="9" spans="1:95" ht="16.2" thickTop="1" thickBot="1" x14ac:dyDescent="0.35">
      <c r="A9" s="5"/>
      <c r="B9" s="88" t="s">
        <v>33</v>
      </c>
      <c r="C9" s="88"/>
      <c r="D9" s="88"/>
      <c r="E9" s="88"/>
      <c r="F9" s="88"/>
      <c r="G9" s="52">
        <f>G8*MENU!U17</f>
        <v>14.022857142857143</v>
      </c>
      <c r="H9" s="4"/>
      <c r="I9" s="5"/>
      <c r="J9" s="88" t="s">
        <v>33</v>
      </c>
      <c r="K9" s="88"/>
      <c r="L9" s="88"/>
      <c r="M9" s="88"/>
      <c r="N9" s="88"/>
      <c r="O9" s="52">
        <f>O8*MENU!U18</f>
        <v>6.8914285714285723</v>
      </c>
      <c r="P9" s="6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</row>
    <row r="10" spans="1:95" ht="15.6" thickTop="1" thickBot="1" x14ac:dyDescent="0.35">
      <c r="A10" s="61"/>
      <c r="B10" s="43"/>
      <c r="C10" s="43"/>
      <c r="D10" s="43"/>
      <c r="E10" s="43"/>
      <c r="F10" s="43"/>
      <c r="G10" s="43"/>
      <c r="H10" s="43"/>
      <c r="I10" s="5"/>
      <c r="J10" s="4"/>
      <c r="K10" s="4"/>
      <c r="L10" s="4"/>
      <c r="M10" s="4"/>
      <c r="N10" s="4"/>
      <c r="O10" s="4"/>
      <c r="P10" s="6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</row>
    <row r="11" spans="1:95" ht="18.600000000000001" customHeight="1" thickTop="1" thickBot="1" x14ac:dyDescent="0.35">
      <c r="A11" s="11"/>
      <c r="B11" s="11"/>
      <c r="C11" s="11"/>
      <c r="D11" s="11"/>
      <c r="E11" s="11"/>
      <c r="F11" s="11"/>
      <c r="G11" s="11"/>
      <c r="H11" s="11"/>
      <c r="I11" s="124" t="s">
        <v>54</v>
      </c>
      <c r="J11" s="125"/>
      <c r="K11" s="125"/>
      <c r="L11" s="125"/>
      <c r="M11" s="125"/>
      <c r="N11" s="125"/>
      <c r="O11" s="125"/>
      <c r="P11" s="126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</row>
    <row r="12" spans="1:95" ht="19.2" customHeight="1" thickBot="1" x14ac:dyDescent="0.35">
      <c r="A12" s="11"/>
      <c r="B12" s="11"/>
      <c r="C12" s="11"/>
      <c r="D12" s="11"/>
      <c r="E12" s="11"/>
      <c r="F12" s="11"/>
      <c r="G12" s="11"/>
      <c r="H12" s="11"/>
      <c r="I12" s="124" t="s">
        <v>55</v>
      </c>
      <c r="J12" s="125"/>
      <c r="K12" s="125"/>
      <c r="L12" s="127" t="s">
        <v>56</v>
      </c>
      <c r="M12" s="125"/>
      <c r="N12" s="125"/>
      <c r="O12" s="125"/>
      <c r="P12" s="126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</row>
    <row r="13" spans="1:95" ht="17.399999999999999" customHeight="1" thickBot="1" x14ac:dyDescent="0.35">
      <c r="A13" s="11"/>
      <c r="B13" s="11"/>
      <c r="C13" s="11"/>
      <c r="D13" s="11"/>
      <c r="E13" s="11"/>
      <c r="F13" s="11"/>
      <c r="G13" s="11"/>
      <c r="H13" s="11"/>
      <c r="I13" s="128" t="s">
        <v>57</v>
      </c>
      <c r="J13" s="129"/>
      <c r="K13" s="62" t="s">
        <v>58</v>
      </c>
      <c r="L13" s="128" t="s">
        <v>59</v>
      </c>
      <c r="M13" s="130"/>
      <c r="N13" s="130"/>
      <c r="O13" s="130"/>
      <c r="P13" s="129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</row>
    <row r="14" spans="1:95" ht="18" customHeight="1" thickBot="1" x14ac:dyDescent="0.35">
      <c r="A14" s="11"/>
      <c r="B14" s="11"/>
      <c r="C14" s="11"/>
      <c r="D14" s="11"/>
      <c r="E14" s="11"/>
      <c r="F14" s="11"/>
      <c r="G14" s="11"/>
      <c r="H14" s="11"/>
      <c r="I14" s="124" t="s">
        <v>60</v>
      </c>
      <c r="J14" s="125"/>
      <c r="K14" s="125"/>
      <c r="L14" s="125"/>
      <c r="M14" s="125"/>
      <c r="N14" s="125"/>
      <c r="O14" s="125"/>
      <c r="P14" s="126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</row>
    <row r="15" spans="1:95" ht="18.600000000000001" customHeight="1" thickBot="1" x14ac:dyDescent="0.35">
      <c r="A15" s="11"/>
      <c r="B15" s="11"/>
      <c r="C15" s="11"/>
      <c r="D15" s="11"/>
      <c r="E15" s="11"/>
      <c r="F15" s="11"/>
      <c r="G15" s="11"/>
      <c r="H15" s="11"/>
      <c r="I15" s="124" t="s">
        <v>55</v>
      </c>
      <c r="J15" s="125"/>
      <c r="K15" s="125"/>
      <c r="L15" s="127" t="s">
        <v>56</v>
      </c>
      <c r="M15" s="125"/>
      <c r="N15" s="125"/>
      <c r="O15" s="125"/>
      <c r="P15" s="126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</row>
    <row r="16" spans="1:95" ht="19.2" customHeight="1" thickBot="1" x14ac:dyDescent="0.35">
      <c r="A16" s="11"/>
      <c r="B16" s="11"/>
      <c r="C16" s="11"/>
      <c r="D16" s="11"/>
      <c r="E16" s="11"/>
      <c r="F16" s="11"/>
      <c r="G16" s="11"/>
      <c r="H16" s="11"/>
      <c r="I16" s="128" t="s">
        <v>57</v>
      </c>
      <c r="J16" s="129"/>
      <c r="K16" s="62" t="s">
        <v>58</v>
      </c>
      <c r="L16" s="128" t="s">
        <v>61</v>
      </c>
      <c r="M16" s="130"/>
      <c r="N16" s="130"/>
      <c r="O16" s="130"/>
      <c r="P16" s="129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</row>
    <row r="17" spans="1:95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</row>
    <row r="18" spans="1:95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</row>
    <row r="19" spans="1:95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</row>
    <row r="20" spans="1:95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</row>
    <row r="21" spans="1:95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</row>
    <row r="22" spans="1:95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</row>
    <row r="23" spans="1:95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</row>
    <row r="24" spans="1:9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</row>
    <row r="25" spans="1:95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</row>
    <row r="26" spans="1:95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</row>
    <row r="27" spans="1:95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</row>
    <row r="28" spans="1:95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</row>
    <row r="29" spans="1:95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</row>
    <row r="30" spans="1:95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</row>
    <row r="31" spans="1:95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</row>
    <row r="32" spans="1:95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</row>
    <row r="33" spans="1:95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</row>
    <row r="34" spans="1:95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</row>
    <row r="35" spans="1:95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</row>
    <row r="36" spans="1:95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</row>
    <row r="37" spans="1:95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</row>
    <row r="38" spans="1:95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</row>
    <row r="39" spans="1:95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</row>
    <row r="40" spans="1:95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</row>
    <row r="41" spans="1:95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</row>
    <row r="42" spans="1:95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</row>
    <row r="43" spans="1:95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</row>
    <row r="44" spans="1:95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</row>
    <row r="45" spans="1:95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</row>
    <row r="46" spans="1:95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</row>
    <row r="47" spans="1:95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</row>
    <row r="48" spans="1:95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</row>
    <row r="49" spans="1:95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</row>
    <row r="50" spans="1:95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</row>
    <row r="51" spans="1:95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</row>
    <row r="52" spans="1:95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</row>
    <row r="53" spans="1:95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</row>
    <row r="54" spans="1:95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</row>
    <row r="55" spans="1:95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</row>
    <row r="56" spans="1:95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</row>
    <row r="57" spans="1:95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</row>
    <row r="58" spans="1:95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</row>
    <row r="59" spans="1:95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</row>
    <row r="60" spans="1:95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</row>
    <row r="61" spans="1:95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</row>
    <row r="62" spans="1:95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</row>
    <row r="63" spans="1:95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</row>
    <row r="64" spans="1:95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</row>
    <row r="65" spans="1:95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</row>
    <row r="66" spans="1:95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</row>
    <row r="67" spans="1:95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</row>
    <row r="68" spans="1:95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</row>
    <row r="69" spans="1:95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</row>
    <row r="70" spans="1:95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</row>
    <row r="71" spans="1:95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</row>
    <row r="72" spans="1:95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</row>
    <row r="73" spans="1:95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</row>
    <row r="74" spans="1:95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</row>
    <row r="75" spans="1:95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</row>
    <row r="76" spans="1:95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</row>
    <row r="77" spans="1:95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</row>
    <row r="78" spans="1:95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</row>
    <row r="79" spans="1:95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</row>
    <row r="80" spans="1:95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</row>
    <row r="81" spans="1:95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</row>
    <row r="82" spans="1:95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</row>
    <row r="83" spans="1:95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</row>
    <row r="84" spans="1:95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</row>
    <row r="85" spans="1:95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</row>
    <row r="86" spans="1:95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</row>
    <row r="87" spans="1:95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</row>
    <row r="88" spans="1:95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</row>
    <row r="89" spans="1:95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</row>
    <row r="90" spans="1:95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</row>
    <row r="91" spans="1:95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</row>
    <row r="92" spans="1:95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</row>
    <row r="93" spans="1:95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</row>
    <row r="94" spans="1:95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</row>
    <row r="95" spans="1:95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</row>
    <row r="96" spans="1:95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</row>
    <row r="97" spans="1:95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</row>
    <row r="98" spans="1:95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</row>
    <row r="99" spans="1:95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</row>
    <row r="100" spans="1:95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</row>
    <row r="101" spans="1:95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</row>
    <row r="102" spans="1:95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</row>
    <row r="103" spans="1:95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</row>
    <row r="104" spans="1:95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</row>
    <row r="105" spans="1:95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</row>
    <row r="106" spans="1:95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</row>
    <row r="107" spans="1:95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</row>
    <row r="108" spans="1:95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</row>
    <row r="109" spans="1:95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</row>
    <row r="110" spans="1:95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</row>
    <row r="111" spans="1:95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</row>
    <row r="112" spans="1:95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</row>
    <row r="113" spans="1:95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</row>
    <row r="114" spans="1:95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</row>
    <row r="115" spans="1:95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</row>
    <row r="116" spans="1:95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</row>
    <row r="117" spans="1:95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</row>
    <row r="118" spans="1:95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</row>
    <row r="119" spans="1:95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</row>
    <row r="120" spans="1:95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</row>
    <row r="121" spans="1:95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</row>
    <row r="122" spans="1:95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</row>
    <row r="123" spans="1:95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</row>
    <row r="124" spans="1:95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</row>
    <row r="125" spans="1:95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</row>
    <row r="126" spans="1:95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</row>
    <row r="127" spans="1:95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</row>
    <row r="128" spans="1:95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</row>
    <row r="129" spans="1:95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</row>
    <row r="130" spans="1:95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</row>
    <row r="131" spans="1:95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</row>
    <row r="132" spans="1:95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</row>
    <row r="133" spans="1:95" x14ac:dyDescent="0.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</row>
    <row r="134" spans="1:95" x14ac:dyDescent="0.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</row>
    <row r="135" spans="1:95" x14ac:dyDescent="0.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</row>
    <row r="136" spans="1:95" x14ac:dyDescent="0.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</row>
    <row r="137" spans="1:95" x14ac:dyDescent="0.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</row>
    <row r="138" spans="1:95" x14ac:dyDescent="0.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</row>
    <row r="139" spans="1:95" x14ac:dyDescent="0.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</row>
    <row r="140" spans="1:95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</row>
    <row r="141" spans="1:95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</row>
    <row r="142" spans="1:95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</row>
    <row r="143" spans="1:95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</row>
    <row r="144" spans="1:95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</row>
    <row r="145" spans="1:95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</row>
    <row r="146" spans="1:95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</row>
    <row r="147" spans="1:95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</row>
    <row r="148" spans="1:95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</row>
    <row r="149" spans="1:95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</row>
    <row r="150" spans="1:95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</row>
    <row r="151" spans="1:95" x14ac:dyDescent="0.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</row>
    <row r="152" spans="1:95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</row>
    <row r="153" spans="1:95" x14ac:dyDescent="0.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</row>
    <row r="154" spans="1:95" x14ac:dyDescent="0.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</row>
    <row r="155" spans="1:95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</row>
    <row r="156" spans="1:95" x14ac:dyDescent="0.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</row>
    <row r="157" spans="1:95" x14ac:dyDescent="0.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</row>
    <row r="158" spans="1:95" x14ac:dyDescent="0.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</row>
    <row r="159" spans="1:95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</row>
    <row r="160" spans="1:95" x14ac:dyDescent="0.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</row>
    <row r="161" spans="1:95" x14ac:dyDescent="0.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</row>
    <row r="162" spans="1:95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</row>
    <row r="163" spans="1:95" x14ac:dyDescent="0.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</row>
    <row r="164" spans="1:95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</row>
    <row r="165" spans="1:95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</row>
    <row r="166" spans="1:95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</row>
    <row r="167" spans="1:95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</row>
    <row r="168" spans="1:95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</row>
    <row r="169" spans="1:95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</row>
    <row r="170" spans="1:95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</row>
    <row r="171" spans="1:95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</row>
    <row r="172" spans="1:95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</row>
    <row r="173" spans="1:95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</row>
    <row r="174" spans="1:95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</row>
    <row r="175" spans="1:95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</row>
    <row r="176" spans="1:95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</row>
    <row r="177" spans="1:95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</row>
    <row r="178" spans="1:95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</row>
    <row r="179" spans="1:95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</row>
    <row r="180" spans="1:95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</row>
    <row r="181" spans="1:95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</row>
    <row r="182" spans="1:95" x14ac:dyDescent="0.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</row>
    <row r="183" spans="1:95" x14ac:dyDescent="0.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</row>
    <row r="184" spans="1:95" x14ac:dyDescent="0.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</row>
    <row r="185" spans="1:95" x14ac:dyDescent="0.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</row>
    <row r="186" spans="1:95" x14ac:dyDescent="0.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</row>
    <row r="187" spans="1:95" x14ac:dyDescent="0.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</row>
    <row r="188" spans="1:95" x14ac:dyDescent="0.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</row>
    <row r="189" spans="1:95" x14ac:dyDescent="0.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</row>
    <row r="190" spans="1:95" x14ac:dyDescent="0.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</row>
    <row r="191" spans="1:95" x14ac:dyDescent="0.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</row>
    <row r="192" spans="1:95" x14ac:dyDescent="0.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</row>
    <row r="193" spans="1:95" x14ac:dyDescent="0.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</row>
    <row r="194" spans="1:95" x14ac:dyDescent="0.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</row>
    <row r="195" spans="1:95" x14ac:dyDescent="0.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</row>
    <row r="196" spans="1:95" x14ac:dyDescent="0.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</row>
    <row r="197" spans="1:95" x14ac:dyDescent="0.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</row>
    <row r="198" spans="1:95" x14ac:dyDescent="0.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</row>
    <row r="199" spans="1:95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</row>
    <row r="200" spans="1:95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</row>
    <row r="201" spans="1:95" x14ac:dyDescent="0.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</row>
    <row r="202" spans="1:95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</row>
    <row r="203" spans="1:95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</row>
    <row r="204" spans="1:95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</row>
    <row r="205" spans="1:95" x14ac:dyDescent="0.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</row>
    <row r="206" spans="1:95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</row>
    <row r="207" spans="1:95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</row>
    <row r="208" spans="1:95" x14ac:dyDescent="0.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</row>
    <row r="209" spans="1:95" x14ac:dyDescent="0.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</row>
    <row r="210" spans="1:95" x14ac:dyDescent="0.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</row>
    <row r="211" spans="1:95" x14ac:dyDescent="0.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</row>
    <row r="212" spans="1:95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</row>
    <row r="213" spans="1:95" x14ac:dyDescent="0.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</row>
    <row r="214" spans="1:95" x14ac:dyDescent="0.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</row>
    <row r="215" spans="1:95" x14ac:dyDescent="0.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</row>
    <row r="216" spans="1:95" x14ac:dyDescent="0.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</row>
    <row r="217" spans="1:95" x14ac:dyDescent="0.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</row>
    <row r="218" spans="1:95" x14ac:dyDescent="0.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</row>
    <row r="219" spans="1:95" x14ac:dyDescent="0.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</row>
    <row r="220" spans="1:95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</row>
    <row r="221" spans="1:95" x14ac:dyDescent="0.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</row>
    <row r="222" spans="1:95" x14ac:dyDescent="0.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</row>
    <row r="223" spans="1:95" x14ac:dyDescent="0.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</row>
    <row r="224" spans="1:95" x14ac:dyDescent="0.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</row>
    <row r="225" spans="1:95" x14ac:dyDescent="0.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</row>
    <row r="226" spans="1:95" x14ac:dyDescent="0.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</row>
    <row r="227" spans="1:95" x14ac:dyDescent="0.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</row>
    <row r="228" spans="1:95" x14ac:dyDescent="0.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</row>
    <row r="229" spans="1:95" x14ac:dyDescent="0.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</row>
    <row r="230" spans="1:95" x14ac:dyDescent="0.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</row>
    <row r="231" spans="1:95" x14ac:dyDescent="0.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</row>
    <row r="232" spans="1:95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</row>
    <row r="233" spans="1:95" x14ac:dyDescent="0.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</row>
    <row r="234" spans="1:95" x14ac:dyDescent="0.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</row>
    <row r="235" spans="1:95" x14ac:dyDescent="0.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</row>
    <row r="236" spans="1:95" x14ac:dyDescent="0.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</row>
    <row r="237" spans="1:95" x14ac:dyDescent="0.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</row>
    <row r="238" spans="1:95" x14ac:dyDescent="0.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</row>
    <row r="239" spans="1:95" x14ac:dyDescent="0.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</row>
    <row r="240" spans="1:95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</row>
    <row r="241" spans="1:95" x14ac:dyDescent="0.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</row>
    <row r="242" spans="1:95" x14ac:dyDescent="0.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</row>
    <row r="243" spans="1:95" x14ac:dyDescent="0.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</row>
    <row r="244" spans="1:95" x14ac:dyDescent="0.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</row>
    <row r="245" spans="1:95" x14ac:dyDescent="0.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</row>
    <row r="246" spans="1:95" x14ac:dyDescent="0.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</row>
    <row r="247" spans="1:95" x14ac:dyDescent="0.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</row>
    <row r="248" spans="1:95" x14ac:dyDescent="0.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</row>
    <row r="249" spans="1:95" x14ac:dyDescent="0.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</row>
    <row r="250" spans="1:95" x14ac:dyDescent="0.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</row>
    <row r="251" spans="1:95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</row>
    <row r="252" spans="1:95" x14ac:dyDescent="0.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</row>
    <row r="253" spans="1:95" x14ac:dyDescent="0.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</row>
    <row r="254" spans="1:95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</row>
    <row r="255" spans="1:95" x14ac:dyDescent="0.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</row>
    <row r="256" spans="1:95" x14ac:dyDescent="0.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</row>
    <row r="257" spans="1:95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</row>
    <row r="258" spans="1:95" x14ac:dyDescent="0.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</row>
    <row r="259" spans="1:95" x14ac:dyDescent="0.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</row>
    <row r="260" spans="1:95" x14ac:dyDescent="0.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</row>
    <row r="261" spans="1:95" x14ac:dyDescent="0.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</row>
    <row r="262" spans="1:95" x14ac:dyDescent="0.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</row>
    <row r="263" spans="1:95" x14ac:dyDescent="0.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</row>
    <row r="264" spans="1:95" x14ac:dyDescent="0.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</row>
    <row r="265" spans="1:95" x14ac:dyDescent="0.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</row>
    <row r="266" spans="1:95" x14ac:dyDescent="0.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</row>
    <row r="267" spans="1:95" x14ac:dyDescent="0.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</row>
    <row r="268" spans="1:95" x14ac:dyDescent="0.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</row>
    <row r="269" spans="1:95" x14ac:dyDescent="0.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</row>
    <row r="270" spans="1:95" x14ac:dyDescent="0.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</row>
    <row r="271" spans="1:95" x14ac:dyDescent="0.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</row>
    <row r="272" spans="1:95" x14ac:dyDescent="0.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</row>
    <row r="273" spans="1:95" x14ac:dyDescent="0.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</row>
    <row r="274" spans="1:95" x14ac:dyDescent="0.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</row>
    <row r="275" spans="1:95" x14ac:dyDescent="0.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</row>
    <row r="276" spans="1:95" x14ac:dyDescent="0.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</row>
    <row r="277" spans="1:95" x14ac:dyDescent="0.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</row>
    <row r="278" spans="1:95" x14ac:dyDescent="0.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</row>
    <row r="279" spans="1:95" x14ac:dyDescent="0.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</row>
    <row r="280" spans="1:95" x14ac:dyDescent="0.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</row>
    <row r="281" spans="1:95" x14ac:dyDescent="0.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</row>
    <row r="282" spans="1:95" x14ac:dyDescent="0.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</row>
    <row r="283" spans="1:95" x14ac:dyDescent="0.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</row>
    <row r="284" spans="1:95" x14ac:dyDescent="0.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</row>
    <row r="285" spans="1:95" x14ac:dyDescent="0.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</row>
    <row r="286" spans="1:95" x14ac:dyDescent="0.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</row>
    <row r="287" spans="1:95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</row>
    <row r="288" spans="1:95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</row>
    <row r="289" spans="1:95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</row>
    <row r="290" spans="1:95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</row>
    <row r="291" spans="1:95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</row>
    <row r="292" spans="1:95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</row>
    <row r="293" spans="1:95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</row>
    <row r="294" spans="1:95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</row>
    <row r="295" spans="1:95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</row>
    <row r="296" spans="1:95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</row>
    <row r="297" spans="1:95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</row>
    <row r="298" spans="1:95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</row>
    <row r="299" spans="1:95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</row>
    <row r="300" spans="1:95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</row>
    <row r="301" spans="1:95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</row>
    <row r="302" spans="1:95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</row>
    <row r="303" spans="1:95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</row>
    <row r="304" spans="1:95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</row>
    <row r="305" spans="1:95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</row>
    <row r="306" spans="1:95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</row>
    <row r="307" spans="1:95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</row>
    <row r="308" spans="1:95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</row>
    <row r="309" spans="1:95" x14ac:dyDescent="0.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</row>
    <row r="310" spans="1:95" x14ac:dyDescent="0.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</row>
    <row r="311" spans="1:95" x14ac:dyDescent="0.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</row>
    <row r="312" spans="1:95" x14ac:dyDescent="0.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</row>
    <row r="313" spans="1:95" x14ac:dyDescent="0.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</row>
    <row r="314" spans="1:95" x14ac:dyDescent="0.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</row>
    <row r="315" spans="1:95" x14ac:dyDescent="0.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</row>
    <row r="316" spans="1:95" x14ac:dyDescent="0.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</row>
    <row r="317" spans="1:95" x14ac:dyDescent="0.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</row>
    <row r="318" spans="1:95" x14ac:dyDescent="0.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</row>
    <row r="319" spans="1:95" x14ac:dyDescent="0.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</row>
    <row r="320" spans="1:95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</row>
    <row r="321" spans="1:95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</row>
    <row r="322" spans="1:95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</row>
    <row r="323" spans="1:95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</row>
    <row r="324" spans="1:95" x14ac:dyDescent="0.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</row>
    <row r="325" spans="1:95" x14ac:dyDescent="0.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</row>
    <row r="326" spans="1:95" x14ac:dyDescent="0.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</row>
    <row r="327" spans="1:95" x14ac:dyDescent="0.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</row>
    <row r="328" spans="1:95" x14ac:dyDescent="0.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</row>
    <row r="329" spans="1:95" x14ac:dyDescent="0.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</row>
    <row r="330" spans="1:95" x14ac:dyDescent="0.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</row>
    <row r="331" spans="1:95" x14ac:dyDescent="0.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</row>
    <row r="332" spans="1:95" x14ac:dyDescent="0.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</row>
    <row r="333" spans="1:95" x14ac:dyDescent="0.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</row>
    <row r="334" spans="1:95" x14ac:dyDescent="0.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</row>
    <row r="335" spans="1:95" x14ac:dyDescent="0.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</row>
    <row r="336" spans="1:95" x14ac:dyDescent="0.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</row>
    <row r="337" spans="1:95" x14ac:dyDescent="0.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</row>
    <row r="338" spans="1:95" x14ac:dyDescent="0.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</row>
    <row r="339" spans="1:95" x14ac:dyDescent="0.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</row>
    <row r="340" spans="1:95" x14ac:dyDescent="0.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</row>
    <row r="341" spans="1:95" x14ac:dyDescent="0.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</row>
    <row r="342" spans="1:95" x14ac:dyDescent="0.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</row>
    <row r="343" spans="1:95" x14ac:dyDescent="0.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</row>
    <row r="344" spans="1:95" x14ac:dyDescent="0.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</row>
    <row r="345" spans="1:95" x14ac:dyDescent="0.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</row>
    <row r="346" spans="1:95" x14ac:dyDescent="0.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</row>
    <row r="347" spans="1:95" x14ac:dyDescent="0.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</row>
    <row r="348" spans="1:95" x14ac:dyDescent="0.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</row>
    <row r="349" spans="1:95" x14ac:dyDescent="0.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</row>
    <row r="350" spans="1:95" x14ac:dyDescent="0.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</row>
    <row r="351" spans="1:95" x14ac:dyDescent="0.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</row>
    <row r="352" spans="1:95" x14ac:dyDescent="0.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</row>
    <row r="353" spans="1:95" x14ac:dyDescent="0.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</row>
    <row r="354" spans="1:95" x14ac:dyDescent="0.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</row>
    <row r="355" spans="1:95" x14ac:dyDescent="0.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</row>
    <row r="356" spans="1:95" x14ac:dyDescent="0.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</row>
    <row r="357" spans="1:95" x14ac:dyDescent="0.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</row>
    <row r="358" spans="1:95" x14ac:dyDescent="0.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</row>
    <row r="359" spans="1:95" x14ac:dyDescent="0.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</row>
    <row r="360" spans="1:95" x14ac:dyDescent="0.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</row>
    <row r="361" spans="1:95" x14ac:dyDescent="0.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</row>
    <row r="362" spans="1:95" x14ac:dyDescent="0.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</row>
    <row r="363" spans="1:95" x14ac:dyDescent="0.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</row>
    <row r="364" spans="1:95" x14ac:dyDescent="0.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</row>
    <row r="365" spans="1:95" x14ac:dyDescent="0.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</row>
    <row r="366" spans="1:95" x14ac:dyDescent="0.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</row>
    <row r="367" spans="1:95" x14ac:dyDescent="0.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</row>
    <row r="368" spans="1:95" x14ac:dyDescent="0.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</row>
    <row r="369" spans="1:95" x14ac:dyDescent="0.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</row>
    <row r="370" spans="1:95" x14ac:dyDescent="0.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</row>
    <row r="371" spans="1:95" x14ac:dyDescent="0.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</row>
    <row r="372" spans="1:95" x14ac:dyDescent="0.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</row>
    <row r="373" spans="1:95" x14ac:dyDescent="0.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</row>
    <row r="374" spans="1:95" x14ac:dyDescent="0.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</row>
    <row r="375" spans="1:95" x14ac:dyDescent="0.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</row>
    <row r="376" spans="1:95" x14ac:dyDescent="0.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</row>
    <row r="377" spans="1:95" x14ac:dyDescent="0.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</row>
    <row r="378" spans="1:95" x14ac:dyDescent="0.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</row>
    <row r="379" spans="1:95" x14ac:dyDescent="0.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</row>
    <row r="380" spans="1:95" x14ac:dyDescent="0.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</row>
    <row r="381" spans="1:95" x14ac:dyDescent="0.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</row>
    <row r="382" spans="1:95" x14ac:dyDescent="0.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</row>
    <row r="383" spans="1:95" x14ac:dyDescent="0.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</row>
    <row r="384" spans="1:95" x14ac:dyDescent="0.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</row>
    <row r="385" spans="1:95" x14ac:dyDescent="0.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</row>
    <row r="386" spans="1:95" x14ac:dyDescent="0.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</row>
    <row r="387" spans="1:95" x14ac:dyDescent="0.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</row>
    <row r="388" spans="1:95" x14ac:dyDescent="0.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</row>
    <row r="389" spans="1:95" x14ac:dyDescent="0.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</row>
    <row r="390" spans="1:95" x14ac:dyDescent="0.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</row>
    <row r="391" spans="1:95" x14ac:dyDescent="0.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</row>
    <row r="392" spans="1:95" x14ac:dyDescent="0.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</row>
    <row r="393" spans="1:95" x14ac:dyDescent="0.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</row>
    <row r="394" spans="1:95" x14ac:dyDescent="0.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</row>
    <row r="395" spans="1:95" x14ac:dyDescent="0.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</row>
    <row r="396" spans="1:95" x14ac:dyDescent="0.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</row>
    <row r="397" spans="1:95" x14ac:dyDescent="0.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</row>
    <row r="398" spans="1:95" x14ac:dyDescent="0.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</row>
    <row r="399" spans="1:95" x14ac:dyDescent="0.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</row>
    <row r="400" spans="1:95" x14ac:dyDescent="0.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</row>
    <row r="401" spans="1:95" x14ac:dyDescent="0.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</row>
    <row r="402" spans="1:95" x14ac:dyDescent="0.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</row>
    <row r="403" spans="1:95" x14ac:dyDescent="0.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</row>
    <row r="404" spans="1:95" x14ac:dyDescent="0.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</row>
    <row r="405" spans="1:95" x14ac:dyDescent="0.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</row>
    <row r="406" spans="1:95" x14ac:dyDescent="0.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</row>
    <row r="407" spans="1:95" x14ac:dyDescent="0.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</row>
    <row r="408" spans="1:95" x14ac:dyDescent="0.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</row>
    <row r="409" spans="1:95" x14ac:dyDescent="0.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</row>
    <row r="410" spans="1:95" x14ac:dyDescent="0.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</row>
    <row r="411" spans="1:95" x14ac:dyDescent="0.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</row>
    <row r="412" spans="1:95" x14ac:dyDescent="0.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</row>
    <row r="413" spans="1:95" x14ac:dyDescent="0.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</row>
    <row r="414" spans="1:95" x14ac:dyDescent="0.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</row>
    <row r="415" spans="1:95" x14ac:dyDescent="0.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</row>
    <row r="416" spans="1:95" x14ac:dyDescent="0.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</row>
    <row r="417" spans="1:95" x14ac:dyDescent="0.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</row>
    <row r="418" spans="1:95" x14ac:dyDescent="0.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</row>
    <row r="419" spans="1:95" x14ac:dyDescent="0.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</row>
    <row r="420" spans="1:95" x14ac:dyDescent="0.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</row>
    <row r="421" spans="1:95" x14ac:dyDescent="0.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</row>
    <row r="422" spans="1:95" x14ac:dyDescent="0.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</row>
    <row r="423" spans="1:95" x14ac:dyDescent="0.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</row>
    <row r="424" spans="1:95" x14ac:dyDescent="0.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</row>
    <row r="425" spans="1:95" x14ac:dyDescent="0.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</row>
    <row r="426" spans="1:95" x14ac:dyDescent="0.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</row>
    <row r="427" spans="1:95" x14ac:dyDescent="0.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</row>
    <row r="428" spans="1:95" x14ac:dyDescent="0.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</row>
    <row r="429" spans="1:95" x14ac:dyDescent="0.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</row>
    <row r="430" spans="1:95" x14ac:dyDescent="0.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</row>
    <row r="431" spans="1:95" x14ac:dyDescent="0.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</row>
    <row r="432" spans="1:95" x14ac:dyDescent="0.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</row>
    <row r="433" spans="1:95" x14ac:dyDescent="0.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</row>
    <row r="434" spans="1:95" x14ac:dyDescent="0.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</row>
    <row r="435" spans="1:95" x14ac:dyDescent="0.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</row>
    <row r="436" spans="1:95" x14ac:dyDescent="0.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</row>
    <row r="437" spans="1:95" x14ac:dyDescent="0.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</row>
    <row r="438" spans="1:95" x14ac:dyDescent="0.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</row>
    <row r="439" spans="1:95" x14ac:dyDescent="0.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</row>
    <row r="440" spans="1:95" x14ac:dyDescent="0.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</row>
    <row r="441" spans="1:95" x14ac:dyDescent="0.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</row>
    <row r="442" spans="1:95" x14ac:dyDescent="0.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</row>
    <row r="443" spans="1:95" x14ac:dyDescent="0.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</row>
    <row r="444" spans="1:95" x14ac:dyDescent="0.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</row>
    <row r="445" spans="1:95" x14ac:dyDescent="0.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</row>
    <row r="446" spans="1:95" x14ac:dyDescent="0.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</row>
    <row r="447" spans="1:95" x14ac:dyDescent="0.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</row>
    <row r="448" spans="1:95" x14ac:dyDescent="0.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</row>
    <row r="449" spans="1:95" x14ac:dyDescent="0.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</row>
    <row r="450" spans="1:95" x14ac:dyDescent="0.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</row>
    <row r="451" spans="1:95" x14ac:dyDescent="0.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</row>
    <row r="452" spans="1:95" x14ac:dyDescent="0.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</row>
    <row r="453" spans="1:95" x14ac:dyDescent="0.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</row>
    <row r="454" spans="1:95" x14ac:dyDescent="0.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</row>
    <row r="455" spans="1:95" x14ac:dyDescent="0.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</row>
    <row r="456" spans="1:95" x14ac:dyDescent="0.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</row>
    <row r="457" spans="1:95" x14ac:dyDescent="0.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</row>
    <row r="458" spans="1:95" x14ac:dyDescent="0.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</row>
    <row r="459" spans="1:95" x14ac:dyDescent="0.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</row>
    <row r="460" spans="1:95" x14ac:dyDescent="0.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</row>
    <row r="461" spans="1:95" x14ac:dyDescent="0.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</row>
    <row r="462" spans="1:95" x14ac:dyDescent="0.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</row>
    <row r="463" spans="1:95" x14ac:dyDescent="0.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</row>
    <row r="464" spans="1:95" x14ac:dyDescent="0.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</row>
    <row r="465" spans="1:95" x14ac:dyDescent="0.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</row>
    <row r="466" spans="1:95" x14ac:dyDescent="0.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</row>
    <row r="467" spans="1:95" x14ac:dyDescent="0.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</row>
    <row r="468" spans="1:95" x14ac:dyDescent="0.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</row>
    <row r="469" spans="1:95" x14ac:dyDescent="0.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</row>
    <row r="470" spans="1:95" x14ac:dyDescent="0.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</row>
    <row r="471" spans="1:95" x14ac:dyDescent="0.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</row>
    <row r="472" spans="1:95" x14ac:dyDescent="0.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</row>
    <row r="473" spans="1:95" x14ac:dyDescent="0.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</row>
    <row r="474" spans="1:95" x14ac:dyDescent="0.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</row>
    <row r="475" spans="1:95" x14ac:dyDescent="0.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</row>
    <row r="476" spans="1:95" x14ac:dyDescent="0.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</row>
    <row r="477" spans="1:95" x14ac:dyDescent="0.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</row>
    <row r="478" spans="1:95" x14ac:dyDescent="0.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</row>
    <row r="479" spans="1:95" x14ac:dyDescent="0.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</row>
    <row r="480" spans="1:95" x14ac:dyDescent="0.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</row>
    <row r="481" spans="1:95" x14ac:dyDescent="0.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</row>
    <row r="482" spans="1:95" x14ac:dyDescent="0.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</row>
    <row r="483" spans="1:95" x14ac:dyDescent="0.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</row>
    <row r="484" spans="1:95" x14ac:dyDescent="0.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</row>
    <row r="485" spans="1:95" x14ac:dyDescent="0.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</row>
    <row r="486" spans="1:95" x14ac:dyDescent="0.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</row>
    <row r="487" spans="1:95" x14ac:dyDescent="0.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</row>
    <row r="488" spans="1:95" x14ac:dyDescent="0.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</row>
    <row r="489" spans="1:95" x14ac:dyDescent="0.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</row>
    <row r="490" spans="1:95" x14ac:dyDescent="0.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</row>
    <row r="491" spans="1:95" x14ac:dyDescent="0.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</row>
    <row r="492" spans="1:95" x14ac:dyDescent="0.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</row>
    <row r="493" spans="1:95" x14ac:dyDescent="0.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</row>
    <row r="494" spans="1:95" x14ac:dyDescent="0.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</row>
    <row r="495" spans="1:95" x14ac:dyDescent="0.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</row>
    <row r="496" spans="1:95" x14ac:dyDescent="0.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</row>
    <row r="497" spans="1:95" x14ac:dyDescent="0.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</row>
    <row r="498" spans="1:95" x14ac:dyDescent="0.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</row>
    <row r="499" spans="1:95" x14ac:dyDescent="0.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</row>
    <row r="500" spans="1:95" x14ac:dyDescent="0.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</row>
    <row r="501" spans="1:95" x14ac:dyDescent="0.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</row>
    <row r="502" spans="1:95" x14ac:dyDescent="0.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</row>
    <row r="503" spans="1:95" x14ac:dyDescent="0.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</row>
    <row r="504" spans="1:95" x14ac:dyDescent="0.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</row>
    <row r="505" spans="1:95" x14ac:dyDescent="0.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</row>
    <row r="506" spans="1:95" x14ac:dyDescent="0.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</row>
    <row r="507" spans="1:95" x14ac:dyDescent="0.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</row>
    <row r="508" spans="1:95" x14ac:dyDescent="0.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</row>
    <row r="509" spans="1:95" x14ac:dyDescent="0.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</row>
    <row r="510" spans="1:95" x14ac:dyDescent="0.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</row>
    <row r="511" spans="1:95" x14ac:dyDescent="0.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</row>
    <row r="512" spans="1:95" x14ac:dyDescent="0.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</row>
    <row r="513" spans="1:95" x14ac:dyDescent="0.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</row>
    <row r="514" spans="1:95" x14ac:dyDescent="0.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</row>
    <row r="515" spans="1:95" x14ac:dyDescent="0.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</row>
    <row r="516" spans="1:95" x14ac:dyDescent="0.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</row>
    <row r="517" spans="1:95" x14ac:dyDescent="0.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</row>
    <row r="518" spans="1:95" x14ac:dyDescent="0.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</row>
    <row r="519" spans="1:95" x14ac:dyDescent="0.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</row>
    <row r="520" spans="1:95" x14ac:dyDescent="0.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</row>
    <row r="521" spans="1:95" x14ac:dyDescent="0.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</row>
    <row r="522" spans="1:95" x14ac:dyDescent="0.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</row>
    <row r="523" spans="1:95" x14ac:dyDescent="0.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</row>
    <row r="524" spans="1:95" x14ac:dyDescent="0.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</row>
    <row r="525" spans="1:95" x14ac:dyDescent="0.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</row>
    <row r="526" spans="1:95" x14ac:dyDescent="0.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</row>
    <row r="527" spans="1:95" x14ac:dyDescent="0.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</row>
    <row r="528" spans="1:95" x14ac:dyDescent="0.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</row>
    <row r="529" spans="1:95" x14ac:dyDescent="0.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</row>
    <row r="530" spans="1:95" x14ac:dyDescent="0.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</row>
    <row r="531" spans="1:95" x14ac:dyDescent="0.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</row>
    <row r="532" spans="1:95" x14ac:dyDescent="0.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</row>
    <row r="533" spans="1:95" x14ac:dyDescent="0.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</row>
    <row r="534" spans="1:95" x14ac:dyDescent="0.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</row>
    <row r="535" spans="1:95" x14ac:dyDescent="0.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</row>
    <row r="536" spans="1:95" x14ac:dyDescent="0.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</row>
    <row r="537" spans="1:95" x14ac:dyDescent="0.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</row>
    <row r="538" spans="1:95" x14ac:dyDescent="0.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</row>
    <row r="539" spans="1:95" x14ac:dyDescent="0.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</row>
    <row r="540" spans="1:95" x14ac:dyDescent="0.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</row>
    <row r="541" spans="1:95" x14ac:dyDescent="0.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</row>
    <row r="542" spans="1:95" x14ac:dyDescent="0.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</row>
    <row r="543" spans="1:95" x14ac:dyDescent="0.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</row>
    <row r="544" spans="1:95" x14ac:dyDescent="0.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</row>
    <row r="545" spans="1:95" x14ac:dyDescent="0.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</row>
    <row r="546" spans="1:95" x14ac:dyDescent="0.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</row>
    <row r="547" spans="1:95" x14ac:dyDescent="0.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</row>
    <row r="548" spans="1:95" x14ac:dyDescent="0.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</row>
    <row r="549" spans="1:95" x14ac:dyDescent="0.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</row>
    <row r="550" spans="1:95" x14ac:dyDescent="0.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</row>
    <row r="551" spans="1:95" x14ac:dyDescent="0.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</row>
    <row r="552" spans="1:95" x14ac:dyDescent="0.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</row>
    <row r="553" spans="1:95" x14ac:dyDescent="0.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</row>
    <row r="554" spans="1:95" x14ac:dyDescent="0.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</row>
    <row r="555" spans="1:95" x14ac:dyDescent="0.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</row>
    <row r="556" spans="1:95" x14ac:dyDescent="0.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</row>
    <row r="557" spans="1:95" x14ac:dyDescent="0.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</row>
    <row r="558" spans="1:95" x14ac:dyDescent="0.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</row>
    <row r="559" spans="1:95" x14ac:dyDescent="0.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</row>
    <row r="560" spans="1:95" x14ac:dyDescent="0.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</row>
    <row r="561" spans="1:95" x14ac:dyDescent="0.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</row>
    <row r="562" spans="1:95" x14ac:dyDescent="0.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</row>
    <row r="563" spans="1:95" x14ac:dyDescent="0.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</row>
    <row r="564" spans="1:95" x14ac:dyDescent="0.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</row>
    <row r="565" spans="1:95" x14ac:dyDescent="0.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</row>
    <row r="566" spans="1:95" x14ac:dyDescent="0.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</row>
    <row r="567" spans="1:95" x14ac:dyDescent="0.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</row>
    <row r="568" spans="1:95" x14ac:dyDescent="0.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</row>
    <row r="569" spans="1:95" x14ac:dyDescent="0.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</row>
    <row r="570" spans="1:95" x14ac:dyDescent="0.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</row>
    <row r="571" spans="1:95" x14ac:dyDescent="0.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</row>
    <row r="572" spans="1:95" x14ac:dyDescent="0.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</row>
    <row r="573" spans="1:95" x14ac:dyDescent="0.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</row>
    <row r="574" spans="1:95" x14ac:dyDescent="0.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</row>
    <row r="575" spans="1:95" x14ac:dyDescent="0.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</row>
    <row r="576" spans="1:95" x14ac:dyDescent="0.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</row>
    <row r="577" spans="1:95" x14ac:dyDescent="0.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</row>
    <row r="578" spans="1:95" x14ac:dyDescent="0.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</row>
    <row r="579" spans="1:95" x14ac:dyDescent="0.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</row>
    <row r="580" spans="1:95" x14ac:dyDescent="0.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</row>
    <row r="581" spans="1:95" x14ac:dyDescent="0.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</row>
    <row r="582" spans="1:95" x14ac:dyDescent="0.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</row>
    <row r="583" spans="1:95" x14ac:dyDescent="0.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</row>
    <row r="584" spans="1:95" x14ac:dyDescent="0.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</row>
    <row r="585" spans="1:95" x14ac:dyDescent="0.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</row>
    <row r="586" spans="1:95" x14ac:dyDescent="0.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</row>
    <row r="587" spans="1:95" x14ac:dyDescent="0.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</row>
    <row r="588" spans="1:95" x14ac:dyDescent="0.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</row>
    <row r="589" spans="1:95" x14ac:dyDescent="0.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</row>
    <row r="590" spans="1:95" x14ac:dyDescent="0.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</row>
    <row r="591" spans="1:95" x14ac:dyDescent="0.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</row>
    <row r="592" spans="1:95" x14ac:dyDescent="0.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</row>
    <row r="593" spans="1:95" x14ac:dyDescent="0.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</row>
    <row r="594" spans="1:95" x14ac:dyDescent="0.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</row>
    <row r="595" spans="1:95" x14ac:dyDescent="0.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</row>
    <row r="596" spans="1:95" x14ac:dyDescent="0.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</row>
    <row r="597" spans="1:95" x14ac:dyDescent="0.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</row>
    <row r="598" spans="1:95" x14ac:dyDescent="0.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</row>
    <row r="599" spans="1:95" x14ac:dyDescent="0.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</row>
    <row r="600" spans="1:95" x14ac:dyDescent="0.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</row>
    <row r="601" spans="1:95" x14ac:dyDescent="0.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</row>
    <row r="602" spans="1:95" x14ac:dyDescent="0.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</row>
    <row r="603" spans="1:95" x14ac:dyDescent="0.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</row>
    <row r="604" spans="1:95" x14ac:dyDescent="0.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</row>
    <row r="605" spans="1:95" x14ac:dyDescent="0.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</row>
    <row r="606" spans="1:95" x14ac:dyDescent="0.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</row>
    <row r="607" spans="1:95" x14ac:dyDescent="0.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</row>
    <row r="608" spans="1:95" x14ac:dyDescent="0.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</row>
    <row r="609" spans="1:95" x14ac:dyDescent="0.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</row>
    <row r="610" spans="1:95" x14ac:dyDescent="0.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</row>
    <row r="611" spans="1:95" x14ac:dyDescent="0.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</row>
    <row r="612" spans="1:95" x14ac:dyDescent="0.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</row>
    <row r="613" spans="1:95" x14ac:dyDescent="0.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</row>
    <row r="614" spans="1:95" x14ac:dyDescent="0.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</row>
    <row r="615" spans="1:95" x14ac:dyDescent="0.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</row>
    <row r="616" spans="1:95" x14ac:dyDescent="0.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</row>
    <row r="617" spans="1:95" x14ac:dyDescent="0.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</row>
    <row r="618" spans="1:95" x14ac:dyDescent="0.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</row>
    <row r="619" spans="1:95" x14ac:dyDescent="0.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</row>
    <row r="620" spans="1:95" x14ac:dyDescent="0.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</row>
    <row r="621" spans="1:95" x14ac:dyDescent="0.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</row>
    <row r="622" spans="1:95" x14ac:dyDescent="0.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</row>
    <row r="623" spans="1:95" x14ac:dyDescent="0.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</row>
    <row r="624" spans="1:95" x14ac:dyDescent="0.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</row>
    <row r="625" spans="1:95" x14ac:dyDescent="0.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</row>
    <row r="626" spans="1:95" x14ac:dyDescent="0.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</row>
    <row r="627" spans="1:95" x14ac:dyDescent="0.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</row>
    <row r="628" spans="1:95" x14ac:dyDescent="0.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</row>
    <row r="629" spans="1:95" x14ac:dyDescent="0.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</row>
    <row r="630" spans="1:95" x14ac:dyDescent="0.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</row>
    <row r="631" spans="1:95" x14ac:dyDescent="0.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</row>
    <row r="632" spans="1:95" x14ac:dyDescent="0.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</row>
    <row r="633" spans="1:95" x14ac:dyDescent="0.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</row>
    <row r="634" spans="1:95" x14ac:dyDescent="0.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</row>
    <row r="635" spans="1:95" x14ac:dyDescent="0.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</row>
    <row r="636" spans="1:95" x14ac:dyDescent="0.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</row>
    <row r="637" spans="1:95" x14ac:dyDescent="0.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</row>
    <row r="638" spans="1:95" x14ac:dyDescent="0.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</row>
    <row r="639" spans="1:95" x14ac:dyDescent="0.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</row>
    <row r="640" spans="1:95" x14ac:dyDescent="0.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</row>
    <row r="641" spans="1:95" x14ac:dyDescent="0.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</row>
    <row r="642" spans="1:95" x14ac:dyDescent="0.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</row>
    <row r="643" spans="1:95" x14ac:dyDescent="0.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</row>
    <row r="644" spans="1:95" x14ac:dyDescent="0.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</row>
    <row r="645" spans="1:95" x14ac:dyDescent="0.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</row>
    <row r="646" spans="1:95" x14ac:dyDescent="0.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</row>
    <row r="647" spans="1:95" x14ac:dyDescent="0.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</row>
    <row r="648" spans="1:95" x14ac:dyDescent="0.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</row>
    <row r="649" spans="1:95" x14ac:dyDescent="0.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</row>
    <row r="650" spans="1:95" x14ac:dyDescent="0.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</row>
    <row r="651" spans="1:95" x14ac:dyDescent="0.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</row>
    <row r="652" spans="1:95" x14ac:dyDescent="0.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</row>
    <row r="653" spans="1:95" x14ac:dyDescent="0.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</row>
    <row r="654" spans="1:95" x14ac:dyDescent="0.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</row>
    <row r="655" spans="1:95" x14ac:dyDescent="0.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</row>
    <row r="656" spans="1:95" x14ac:dyDescent="0.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</row>
    <row r="657" spans="1:95" x14ac:dyDescent="0.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</row>
    <row r="658" spans="1:95" x14ac:dyDescent="0.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</row>
    <row r="659" spans="1:95" x14ac:dyDescent="0.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</row>
    <row r="660" spans="1:95" x14ac:dyDescent="0.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</row>
    <row r="661" spans="1:95" x14ac:dyDescent="0.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</row>
    <row r="662" spans="1:95" x14ac:dyDescent="0.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</row>
    <row r="663" spans="1:95" x14ac:dyDescent="0.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</row>
    <row r="664" spans="1:95" x14ac:dyDescent="0.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</row>
    <row r="665" spans="1:95" x14ac:dyDescent="0.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</row>
    <row r="666" spans="1:95" x14ac:dyDescent="0.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</row>
    <row r="667" spans="1:95" x14ac:dyDescent="0.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</row>
    <row r="668" spans="1:95" x14ac:dyDescent="0.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</row>
    <row r="669" spans="1:95" x14ac:dyDescent="0.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</row>
    <row r="670" spans="1:95" x14ac:dyDescent="0.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</row>
    <row r="671" spans="1:95" x14ac:dyDescent="0.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</row>
    <row r="672" spans="1:95" x14ac:dyDescent="0.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</row>
    <row r="673" spans="1:95" x14ac:dyDescent="0.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</row>
  </sheetData>
  <mergeCells count="23">
    <mergeCell ref="I14:P14"/>
    <mergeCell ref="I15:K15"/>
    <mergeCell ref="L15:P15"/>
    <mergeCell ref="I16:J16"/>
    <mergeCell ref="L16:P16"/>
    <mergeCell ref="I11:P11"/>
    <mergeCell ref="I12:K12"/>
    <mergeCell ref="L12:P12"/>
    <mergeCell ref="I13:J13"/>
    <mergeCell ref="L13:P13"/>
    <mergeCell ref="J3:O3"/>
    <mergeCell ref="A1:P1"/>
    <mergeCell ref="B9:F9"/>
    <mergeCell ref="J5:N5"/>
    <mergeCell ref="J6:N6"/>
    <mergeCell ref="J7:N7"/>
    <mergeCell ref="J8:N8"/>
    <mergeCell ref="J9:N9"/>
    <mergeCell ref="B5:F5"/>
    <mergeCell ref="B6:F6"/>
    <mergeCell ref="B7:F7"/>
    <mergeCell ref="B8:F8"/>
    <mergeCell ref="B3:G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D1771-D4FA-4197-B243-378634306315}">
  <sheetPr>
    <tabColor rgb="FF92D050"/>
  </sheetPr>
  <dimension ref="A1:AG266"/>
  <sheetViews>
    <sheetView workbookViewId="0">
      <selection activeCell="D7" sqref="D7"/>
    </sheetView>
  </sheetViews>
  <sheetFormatPr defaultRowHeight="14.4" x14ac:dyDescent="0.3"/>
  <cols>
    <col min="3" max="3" width="27.21875" customWidth="1"/>
    <col min="4" max="4" width="9.88671875" bestFit="1" customWidth="1"/>
    <col min="6" max="6" width="8.88671875" customWidth="1"/>
  </cols>
  <sheetData>
    <row r="1" spans="1:33" ht="24" thickTop="1" x14ac:dyDescent="0.5">
      <c r="A1" s="91" t="s">
        <v>64</v>
      </c>
      <c r="B1" s="92"/>
      <c r="C1" s="92"/>
      <c r="D1" s="92"/>
      <c r="E1" s="92"/>
      <c r="F1" s="92"/>
      <c r="G1" s="92"/>
      <c r="H1" s="10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33" ht="15" thickBot="1" x14ac:dyDescent="0.35">
      <c r="A2" s="5"/>
      <c r="B2" s="4"/>
      <c r="C2" s="4"/>
      <c r="D2" s="4"/>
      <c r="E2" s="4"/>
      <c r="F2" s="4"/>
      <c r="G2" s="4"/>
      <c r="H2" s="6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16.2" thickTop="1" thickBot="1" x14ac:dyDescent="0.35">
      <c r="A3" s="99" t="s">
        <v>68</v>
      </c>
      <c r="B3" s="94"/>
      <c r="C3" s="94"/>
      <c r="D3" s="44">
        <v>1000</v>
      </c>
      <c r="E3" s="44" t="s">
        <v>40</v>
      </c>
      <c r="F3" s="44">
        <v>500</v>
      </c>
      <c r="G3" s="4"/>
      <c r="H3" s="6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</row>
    <row r="4" spans="1:33" ht="16.2" thickTop="1" thickBot="1" x14ac:dyDescent="0.35">
      <c r="A4" s="99" t="s">
        <v>63</v>
      </c>
      <c r="B4" s="94"/>
      <c r="C4" s="94"/>
      <c r="D4" s="44">
        <v>100</v>
      </c>
      <c r="E4" s="4"/>
      <c r="F4" s="4"/>
      <c r="G4" s="4"/>
      <c r="H4" s="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</row>
    <row r="5" spans="1:33" ht="16.2" customHeight="1" thickTop="1" thickBot="1" x14ac:dyDescent="0.35">
      <c r="A5" s="99" t="s">
        <v>65</v>
      </c>
      <c r="B5" s="94"/>
      <c r="C5" s="94"/>
      <c r="D5" s="44">
        <v>110</v>
      </c>
      <c r="E5" s="44">
        <v>50</v>
      </c>
      <c r="F5" s="44">
        <v>50</v>
      </c>
      <c r="G5" s="44"/>
      <c r="H5" s="6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</row>
    <row r="6" spans="1:33" ht="16.2" thickTop="1" thickBot="1" x14ac:dyDescent="0.35">
      <c r="A6" s="100" t="s">
        <v>66</v>
      </c>
      <c r="B6" s="87"/>
      <c r="C6" s="87"/>
      <c r="D6" s="46">
        <f>((D3*F3*D4)-(3.14*(D5/2)^2*D4)-(3.14*(E5/2)^2*D4)-(3.14*(F5/2)^2*D4)-(3.14*(G5/2)^2*D4))/1000000/18</f>
        <v>2.7032027777777774</v>
      </c>
      <c r="E6" s="4"/>
      <c r="F6" s="4"/>
      <c r="G6" s="4"/>
      <c r="H6" s="6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16.2" thickTop="1" thickBot="1" x14ac:dyDescent="0.35">
      <c r="A7" s="131" t="s">
        <v>70</v>
      </c>
      <c r="B7" s="88"/>
      <c r="C7" s="88"/>
      <c r="D7" s="52">
        <f>D6*MENU!U15</f>
        <v>594.70461111111103</v>
      </c>
      <c r="E7" s="4"/>
      <c r="F7" s="4"/>
      <c r="G7" s="4"/>
      <c r="H7" s="6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ht="15.6" thickTop="1" thickBot="1" x14ac:dyDescent="0.35">
      <c r="A8" s="61"/>
      <c r="B8" s="43"/>
      <c r="C8" s="43"/>
      <c r="D8" s="43"/>
      <c r="E8" s="43"/>
      <c r="F8" s="43"/>
      <c r="G8" s="43"/>
      <c r="H8" s="6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ht="24" thickTop="1" x14ac:dyDescent="0.5">
      <c r="A9" s="91" t="s">
        <v>67</v>
      </c>
      <c r="B9" s="92"/>
      <c r="C9" s="92"/>
      <c r="D9" s="92"/>
      <c r="E9" s="92"/>
      <c r="F9" s="92"/>
      <c r="G9" s="92"/>
      <c r="H9" s="10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ht="15" thickBot="1" x14ac:dyDescent="0.35">
      <c r="A10" s="5"/>
      <c r="B10" s="4"/>
      <c r="C10" s="4"/>
      <c r="D10" s="4"/>
      <c r="E10" s="4"/>
      <c r="F10" s="4"/>
      <c r="G10" s="4"/>
      <c r="H10" s="6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ht="16.2" thickTop="1" thickBot="1" x14ac:dyDescent="0.35">
      <c r="A11" s="99" t="s">
        <v>69</v>
      </c>
      <c r="B11" s="94"/>
      <c r="C11" s="94"/>
      <c r="D11" s="44">
        <v>250</v>
      </c>
      <c r="E11" s="4"/>
      <c r="F11" s="4"/>
      <c r="G11" s="4"/>
      <c r="H11" s="6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ht="16.2" thickTop="1" thickBot="1" x14ac:dyDescent="0.35">
      <c r="A12" s="99" t="s">
        <v>63</v>
      </c>
      <c r="B12" s="94"/>
      <c r="C12" s="94"/>
      <c r="D12" s="44">
        <v>100</v>
      </c>
      <c r="E12" s="4"/>
      <c r="F12" s="4"/>
      <c r="G12" s="4"/>
      <c r="H12" s="6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ht="16.2" thickTop="1" thickBot="1" x14ac:dyDescent="0.35">
      <c r="A13" s="99" t="s">
        <v>65</v>
      </c>
      <c r="B13" s="94"/>
      <c r="C13" s="94"/>
      <c r="D13" s="44">
        <v>32</v>
      </c>
      <c r="E13" s="44">
        <v>75</v>
      </c>
      <c r="F13" s="44"/>
      <c r="G13" s="44"/>
      <c r="H13" s="6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ht="16.2" thickTop="1" thickBot="1" x14ac:dyDescent="0.35">
      <c r="A14" s="100" t="s">
        <v>66</v>
      </c>
      <c r="B14" s="87"/>
      <c r="C14" s="87"/>
      <c r="D14" s="46">
        <f>((3.14*(D11/2)^2*D12)-(3.14*(D13/2)^2*D12)-(3.14*(E13/2)^2*D12)-(3.14*(F13/2)^2*D12)-(3.14*(G13/2)^2*D12))/1000000/18</f>
        <v>0.24357241666666665</v>
      </c>
      <c r="E14" s="4"/>
      <c r="F14" s="4"/>
      <c r="G14" s="4"/>
      <c r="H14" s="6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ht="16.2" thickTop="1" thickBot="1" x14ac:dyDescent="0.35">
      <c r="A15" s="131" t="s">
        <v>70</v>
      </c>
      <c r="B15" s="88"/>
      <c r="C15" s="88"/>
      <c r="D15" s="52">
        <f>D14*MENU!U15</f>
        <v>53.58593166666666</v>
      </c>
      <c r="E15" s="4"/>
      <c r="F15" s="4"/>
      <c r="G15" s="4"/>
      <c r="H15" s="6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ht="15.6" thickTop="1" thickBot="1" x14ac:dyDescent="0.35">
      <c r="A16" s="61"/>
      <c r="B16" s="43"/>
      <c r="C16" s="43"/>
      <c r="D16" s="43"/>
      <c r="E16" s="43"/>
      <c r="F16" s="43"/>
      <c r="G16" s="43"/>
      <c r="H16" s="6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ht="15" thickTop="1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 x14ac:dyDescent="0.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 x14ac:dyDescent="0.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 x14ac:dyDescent="0.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 x14ac:dyDescent="0.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 x14ac:dyDescent="0.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 x14ac:dyDescent="0.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 x14ac:dyDescent="0.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 x14ac:dyDescent="0.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 x14ac:dyDescent="0.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 x14ac:dyDescent="0.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 x14ac:dyDescent="0.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 x14ac:dyDescent="0.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 x14ac:dyDescent="0.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 x14ac:dyDescent="0.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 x14ac:dyDescent="0.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 x14ac:dyDescent="0.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 x14ac:dyDescent="0.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 x14ac:dyDescent="0.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 x14ac:dyDescent="0.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 x14ac:dyDescent="0.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 x14ac:dyDescent="0.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 x14ac:dyDescent="0.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 x14ac:dyDescent="0.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 x14ac:dyDescent="0.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 x14ac:dyDescent="0.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 x14ac:dyDescent="0.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 x14ac:dyDescent="0.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 x14ac:dyDescent="0.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 x14ac:dyDescent="0.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 x14ac:dyDescent="0.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 x14ac:dyDescent="0.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 x14ac:dyDescent="0.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 x14ac:dyDescent="0.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 x14ac:dyDescent="0.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 x14ac:dyDescent="0.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 x14ac:dyDescent="0.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 x14ac:dyDescent="0.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 x14ac:dyDescent="0.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 x14ac:dyDescent="0.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 x14ac:dyDescent="0.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 x14ac:dyDescent="0.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 x14ac:dyDescent="0.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 x14ac:dyDescent="0.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 x14ac:dyDescent="0.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 x14ac:dyDescent="0.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 x14ac:dyDescent="0.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 x14ac:dyDescent="0.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 x14ac:dyDescent="0.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 x14ac:dyDescent="0.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 x14ac:dyDescent="0.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 x14ac:dyDescent="0.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 x14ac:dyDescent="0.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 x14ac:dyDescent="0.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 x14ac:dyDescent="0.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 x14ac:dyDescent="0.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 x14ac:dyDescent="0.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 x14ac:dyDescent="0.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 x14ac:dyDescent="0.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 x14ac:dyDescent="0.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 x14ac:dyDescent="0.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 x14ac:dyDescent="0.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 x14ac:dyDescent="0.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 x14ac:dyDescent="0.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 x14ac:dyDescent="0.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 x14ac:dyDescent="0.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 x14ac:dyDescent="0.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 x14ac:dyDescent="0.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 x14ac:dyDescent="0.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 x14ac:dyDescent="0.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 x14ac:dyDescent="0.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 x14ac:dyDescent="0.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 x14ac:dyDescent="0.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 x14ac:dyDescent="0.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 x14ac:dyDescent="0.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 x14ac:dyDescent="0.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 x14ac:dyDescent="0.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 x14ac:dyDescent="0.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 x14ac:dyDescent="0.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 x14ac:dyDescent="0.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 x14ac:dyDescent="0.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 x14ac:dyDescent="0.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 x14ac:dyDescent="0.3"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 x14ac:dyDescent="0.3"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 x14ac:dyDescent="0.3"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 x14ac:dyDescent="0.3"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 x14ac:dyDescent="0.3"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 x14ac:dyDescent="0.3"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</sheetData>
  <mergeCells count="12">
    <mergeCell ref="A13:C13"/>
    <mergeCell ref="A14:C14"/>
    <mergeCell ref="A15:C15"/>
    <mergeCell ref="A7:C7"/>
    <mergeCell ref="A1:H1"/>
    <mergeCell ref="A9:H9"/>
    <mergeCell ref="A11:C11"/>
    <mergeCell ref="A12:C12"/>
    <mergeCell ref="A3:C3"/>
    <mergeCell ref="A4:C4"/>
    <mergeCell ref="A5:C5"/>
    <mergeCell ref="A6:C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7B7FB-58D0-431A-9EC2-5F3C4B844C77}">
  <sheetPr>
    <tabColor rgb="FF92D050"/>
  </sheetPr>
  <dimension ref="A1:CG521"/>
  <sheetViews>
    <sheetView workbookViewId="0">
      <selection activeCell="D5" sqref="D5"/>
    </sheetView>
  </sheetViews>
  <sheetFormatPr defaultRowHeight="14.4" x14ac:dyDescent="0.3"/>
  <cols>
    <col min="3" max="3" width="25.77734375" customWidth="1"/>
    <col min="4" max="4" width="10.109375" bestFit="1" customWidth="1"/>
    <col min="5" max="5" width="9.88671875" bestFit="1" customWidth="1"/>
  </cols>
  <sheetData>
    <row r="1" spans="1:85" ht="24" thickTop="1" x14ac:dyDescent="0.5">
      <c r="A1" s="91" t="s">
        <v>64</v>
      </c>
      <c r="B1" s="92"/>
      <c r="C1" s="92"/>
      <c r="D1" s="92"/>
      <c r="E1" s="92"/>
      <c r="F1" s="92"/>
      <c r="G1" s="92"/>
      <c r="H1" s="10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</row>
    <row r="2" spans="1:85" ht="15" thickBot="1" x14ac:dyDescent="0.35">
      <c r="A2" s="5"/>
      <c r="B2" s="4"/>
      <c r="C2" s="4"/>
      <c r="D2" s="4"/>
      <c r="E2" s="4"/>
      <c r="F2" s="4"/>
      <c r="G2" s="4"/>
      <c r="H2" s="6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</row>
    <row r="3" spans="1:85" ht="16.2" thickTop="1" thickBot="1" x14ac:dyDescent="0.35">
      <c r="A3" s="99" t="s">
        <v>68</v>
      </c>
      <c r="B3" s="94"/>
      <c r="C3" s="94"/>
      <c r="D3" s="44">
        <v>1000</v>
      </c>
      <c r="E3" s="44" t="s">
        <v>40</v>
      </c>
      <c r="F3" s="44">
        <v>1000</v>
      </c>
      <c r="G3" s="4"/>
      <c r="H3" s="6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</row>
    <row r="4" spans="1:85" ht="16.2" thickTop="1" thickBot="1" x14ac:dyDescent="0.35">
      <c r="A4" s="100" t="s">
        <v>71</v>
      </c>
      <c r="B4" s="87"/>
      <c r="C4" s="87"/>
      <c r="D4" s="46">
        <f>(D3*F3)/1000000/0.72</f>
        <v>1.3888888888888888</v>
      </c>
      <c r="E4" s="4"/>
      <c r="F4" s="4"/>
      <c r="G4" s="4"/>
      <c r="H4" s="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</row>
    <row r="5" spans="1:85" ht="16.2" thickTop="1" thickBot="1" x14ac:dyDescent="0.35">
      <c r="A5" s="100" t="s">
        <v>72</v>
      </c>
      <c r="B5" s="87"/>
      <c r="C5" s="87"/>
      <c r="D5" s="46">
        <f>D4*2</f>
        <v>2.7777777777777777</v>
      </c>
      <c r="E5" s="4"/>
      <c r="F5" s="4"/>
      <c r="G5" s="4"/>
      <c r="H5" s="6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</row>
    <row r="6" spans="1:85" ht="16.2" thickTop="1" thickBot="1" x14ac:dyDescent="0.35">
      <c r="A6" s="131" t="s">
        <v>44</v>
      </c>
      <c r="B6" s="88"/>
      <c r="C6" s="88"/>
      <c r="D6" s="52">
        <f>D4*MENU!U14</f>
        <v>338.88888888888886</v>
      </c>
      <c r="E6" s="52">
        <f>D4*MENU!U13</f>
        <v>229.99999999999997</v>
      </c>
      <c r="F6" s="4"/>
      <c r="G6" s="4"/>
      <c r="H6" s="6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</row>
    <row r="7" spans="1:85" ht="16.2" thickTop="1" thickBot="1" x14ac:dyDescent="0.35">
      <c r="A7" s="131" t="s">
        <v>45</v>
      </c>
      <c r="B7" s="88"/>
      <c r="C7" s="88"/>
      <c r="D7" s="52">
        <f>D5*MENU!U14</f>
        <v>677.77777777777771</v>
      </c>
      <c r="E7" s="52">
        <f>D5*MENU!U13</f>
        <v>459.99999999999994</v>
      </c>
      <c r="F7" s="4"/>
      <c r="G7" s="4"/>
      <c r="H7" s="6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</row>
    <row r="8" spans="1:85" ht="16.2" thickTop="1" thickBot="1" x14ac:dyDescent="0.35">
      <c r="A8" s="61"/>
      <c r="B8" s="43"/>
      <c r="C8" s="43"/>
      <c r="D8" s="64" t="s">
        <v>73</v>
      </c>
      <c r="E8" s="64" t="s">
        <v>74</v>
      </c>
      <c r="F8" s="43"/>
      <c r="G8" s="43"/>
      <c r="H8" s="6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</row>
    <row r="9" spans="1:85" ht="24" thickTop="1" x14ac:dyDescent="0.5">
      <c r="A9" s="91" t="s">
        <v>67</v>
      </c>
      <c r="B9" s="92"/>
      <c r="C9" s="92"/>
      <c r="D9" s="92"/>
      <c r="E9" s="92"/>
      <c r="F9" s="92"/>
      <c r="G9" s="92"/>
      <c r="H9" s="10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</row>
    <row r="10" spans="1:85" ht="15" thickBot="1" x14ac:dyDescent="0.35">
      <c r="A10" s="5"/>
      <c r="B10" s="4"/>
      <c r="C10" s="4"/>
      <c r="D10" s="4"/>
      <c r="E10" s="4"/>
      <c r="F10" s="4"/>
      <c r="G10" s="4"/>
      <c r="H10" s="6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</row>
    <row r="11" spans="1:85" ht="16.2" thickTop="1" thickBot="1" x14ac:dyDescent="0.35">
      <c r="A11" s="99" t="s">
        <v>69</v>
      </c>
      <c r="B11" s="94"/>
      <c r="C11" s="94"/>
      <c r="D11" s="44">
        <v>90</v>
      </c>
      <c r="E11" s="4"/>
      <c r="F11" s="4"/>
      <c r="G11" s="4"/>
      <c r="H11" s="6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</row>
    <row r="12" spans="1:85" ht="16.2" thickTop="1" thickBot="1" x14ac:dyDescent="0.35">
      <c r="A12" s="100" t="s">
        <v>71</v>
      </c>
      <c r="B12" s="87"/>
      <c r="C12" s="87"/>
      <c r="D12" s="46">
        <f>(3.14*(D11/2)^2)/1000000/0.72</f>
        <v>8.8312500000000006E-3</v>
      </c>
      <c r="E12" s="4"/>
      <c r="F12" s="4"/>
      <c r="G12" s="4"/>
      <c r="H12" s="6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</row>
    <row r="13" spans="1:85" ht="16.2" thickTop="1" thickBot="1" x14ac:dyDescent="0.35">
      <c r="A13" s="100" t="s">
        <v>72</v>
      </c>
      <c r="B13" s="87"/>
      <c r="C13" s="87"/>
      <c r="D13" s="46">
        <f>D12*2</f>
        <v>1.7662500000000001E-2</v>
      </c>
      <c r="E13" s="4"/>
      <c r="F13" s="4"/>
      <c r="G13" s="4"/>
      <c r="H13" s="6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</row>
    <row r="14" spans="1:85" ht="16.2" thickTop="1" thickBot="1" x14ac:dyDescent="0.35">
      <c r="A14" s="131" t="s">
        <v>44</v>
      </c>
      <c r="B14" s="88"/>
      <c r="C14" s="88"/>
      <c r="D14" s="52">
        <f>D12*MENU!U14</f>
        <v>2.1548250000000002</v>
      </c>
      <c r="E14" s="52">
        <f>D12*MENU!U13</f>
        <v>1.4624550000000001</v>
      </c>
      <c r="F14" s="4"/>
      <c r="G14" s="4"/>
      <c r="H14" s="6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</row>
    <row r="15" spans="1:85" ht="16.2" thickTop="1" thickBot="1" x14ac:dyDescent="0.35">
      <c r="A15" s="131" t="s">
        <v>45</v>
      </c>
      <c r="B15" s="88"/>
      <c r="C15" s="88"/>
      <c r="D15" s="52">
        <f>D14*2</f>
        <v>4.3096500000000004</v>
      </c>
      <c r="E15" s="52">
        <f>E14*2</f>
        <v>2.9249100000000001</v>
      </c>
      <c r="F15" s="4"/>
      <c r="G15" s="4"/>
      <c r="H15" s="6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</row>
    <row r="16" spans="1:85" ht="16.2" thickTop="1" thickBot="1" x14ac:dyDescent="0.35">
      <c r="A16" s="61"/>
      <c r="B16" s="43"/>
      <c r="C16" s="43"/>
      <c r="D16" s="64" t="s">
        <v>73</v>
      </c>
      <c r="E16" s="64" t="s">
        <v>74</v>
      </c>
      <c r="F16" s="43"/>
      <c r="G16" s="43"/>
      <c r="H16" s="6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</row>
    <row r="17" spans="1:85" ht="15" thickTop="1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</row>
    <row r="18" spans="1:85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</row>
    <row r="19" spans="1:85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</row>
    <row r="20" spans="1:85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</row>
    <row r="21" spans="1:85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</row>
    <row r="22" spans="1:85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</row>
    <row r="23" spans="1:85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</row>
    <row r="24" spans="1:8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</row>
    <row r="25" spans="1:85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</row>
    <row r="26" spans="1:85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</row>
    <row r="27" spans="1:85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</row>
    <row r="28" spans="1:85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</row>
    <row r="29" spans="1:85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</row>
    <row r="30" spans="1:85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</row>
    <row r="31" spans="1:85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</row>
    <row r="32" spans="1:85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</row>
    <row r="33" spans="1:85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</row>
    <row r="34" spans="1:85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</row>
    <row r="35" spans="1:85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</row>
    <row r="36" spans="1:85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</row>
    <row r="37" spans="1:85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</row>
    <row r="38" spans="1:85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</row>
    <row r="39" spans="1:85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</row>
    <row r="40" spans="1:85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</row>
    <row r="41" spans="1:85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</row>
    <row r="42" spans="1:85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</row>
    <row r="43" spans="1:85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</row>
    <row r="44" spans="1:85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</row>
    <row r="45" spans="1:85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</row>
    <row r="46" spans="1:85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</row>
    <row r="47" spans="1:85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</row>
    <row r="48" spans="1:85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</row>
    <row r="49" spans="1:85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</row>
    <row r="50" spans="1:85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</row>
    <row r="51" spans="1:85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</row>
    <row r="52" spans="1:85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</row>
    <row r="53" spans="1:85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</row>
    <row r="54" spans="1:85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</row>
    <row r="55" spans="1:85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</row>
    <row r="56" spans="1:85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</row>
    <row r="57" spans="1:85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</row>
    <row r="58" spans="1:85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</row>
    <row r="59" spans="1:85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</row>
    <row r="60" spans="1:85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</row>
    <row r="61" spans="1:85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</row>
    <row r="62" spans="1:85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</row>
    <row r="63" spans="1:85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</row>
    <row r="64" spans="1:85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</row>
    <row r="65" spans="1:85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</row>
    <row r="66" spans="1:85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</row>
    <row r="67" spans="1:85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</row>
    <row r="68" spans="1:85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</row>
    <row r="69" spans="1:85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</row>
    <row r="70" spans="1:85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</row>
    <row r="71" spans="1:85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</row>
    <row r="72" spans="1:85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</row>
    <row r="73" spans="1:85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</row>
    <row r="74" spans="1:85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</row>
    <row r="75" spans="1:85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</row>
    <row r="76" spans="1:85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</row>
    <row r="77" spans="1:85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</row>
    <row r="78" spans="1:85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</row>
    <row r="79" spans="1:85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</row>
    <row r="80" spans="1:85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</row>
    <row r="81" spans="1:85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</row>
    <row r="82" spans="1:85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</row>
    <row r="83" spans="1:85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</row>
    <row r="84" spans="1:85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</row>
    <row r="85" spans="1:85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</row>
    <row r="86" spans="1:85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</row>
    <row r="87" spans="1:85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</row>
    <row r="88" spans="1:85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</row>
    <row r="89" spans="1:85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</row>
    <row r="90" spans="1:85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</row>
    <row r="91" spans="1:85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</row>
    <row r="92" spans="1:85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</row>
    <row r="93" spans="1:85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</row>
    <row r="94" spans="1:85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</row>
    <row r="95" spans="1:85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</row>
    <row r="96" spans="1:85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</row>
    <row r="97" spans="1:85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</row>
    <row r="98" spans="1:85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</row>
    <row r="99" spans="1:85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</row>
    <row r="100" spans="1:85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</row>
    <row r="101" spans="1:85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</row>
    <row r="102" spans="1:85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</row>
    <row r="103" spans="1:85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</row>
    <row r="104" spans="1:85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</row>
    <row r="105" spans="1:85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</row>
    <row r="106" spans="1:85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</row>
    <row r="107" spans="1:85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</row>
    <row r="108" spans="1:85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</row>
    <row r="109" spans="1:85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</row>
    <row r="110" spans="1:85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</row>
    <row r="111" spans="1:85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</row>
    <row r="112" spans="1:85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</row>
    <row r="113" spans="1:85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</row>
    <row r="114" spans="1:85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</row>
    <row r="115" spans="1:85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</row>
    <row r="116" spans="1:85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</row>
    <row r="117" spans="1:85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</row>
    <row r="118" spans="1:85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</row>
    <row r="119" spans="1:85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</row>
    <row r="120" spans="1:85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</row>
    <row r="121" spans="1:85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</row>
    <row r="122" spans="1:85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</row>
    <row r="123" spans="1:85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</row>
    <row r="124" spans="1:85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</row>
    <row r="125" spans="1:85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</row>
    <row r="126" spans="1:85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</row>
    <row r="127" spans="1:85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</row>
    <row r="128" spans="1:85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</row>
    <row r="129" spans="1:85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</row>
    <row r="130" spans="1:85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</row>
    <row r="131" spans="1:85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</row>
    <row r="132" spans="1:85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</row>
    <row r="133" spans="1:85" x14ac:dyDescent="0.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</row>
    <row r="134" spans="1:85" x14ac:dyDescent="0.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</row>
    <row r="135" spans="1:85" x14ac:dyDescent="0.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</row>
    <row r="136" spans="1:85" x14ac:dyDescent="0.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</row>
    <row r="137" spans="1:85" x14ac:dyDescent="0.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</row>
    <row r="138" spans="1:85" x14ac:dyDescent="0.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</row>
    <row r="139" spans="1:85" x14ac:dyDescent="0.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</row>
    <row r="140" spans="1:85" x14ac:dyDescent="0.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</row>
    <row r="141" spans="1:85" x14ac:dyDescent="0.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</row>
    <row r="142" spans="1:85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</row>
    <row r="143" spans="1:85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</row>
    <row r="144" spans="1:85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</row>
    <row r="145" spans="1:85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</row>
    <row r="146" spans="1:85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</row>
    <row r="147" spans="1:85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</row>
    <row r="148" spans="1:85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</row>
    <row r="149" spans="1:85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</row>
    <row r="150" spans="1:85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</row>
    <row r="151" spans="1:85" x14ac:dyDescent="0.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</row>
    <row r="152" spans="1:85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</row>
    <row r="153" spans="1:85" x14ac:dyDescent="0.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</row>
    <row r="154" spans="1:85" x14ac:dyDescent="0.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</row>
    <row r="155" spans="1:85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</row>
    <row r="156" spans="1:85" x14ac:dyDescent="0.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</row>
    <row r="157" spans="1:85" x14ac:dyDescent="0.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</row>
    <row r="158" spans="1:85" x14ac:dyDescent="0.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</row>
    <row r="159" spans="1:85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</row>
    <row r="160" spans="1:85" x14ac:dyDescent="0.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</row>
    <row r="161" spans="1:85" x14ac:dyDescent="0.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</row>
    <row r="162" spans="1:85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</row>
    <row r="163" spans="1:85" x14ac:dyDescent="0.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</row>
    <row r="164" spans="1:85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</row>
    <row r="165" spans="1:85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</row>
    <row r="166" spans="1:85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</row>
    <row r="167" spans="1:85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</row>
    <row r="168" spans="1:85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</row>
    <row r="169" spans="1:85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</row>
    <row r="170" spans="1:85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</row>
    <row r="171" spans="1:85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</row>
    <row r="172" spans="1:85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</row>
    <row r="173" spans="1:85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</row>
    <row r="174" spans="1:85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</row>
    <row r="175" spans="1:85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</row>
    <row r="176" spans="1:85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</row>
    <row r="177" spans="1:85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</row>
    <row r="178" spans="1:85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</row>
    <row r="179" spans="1:85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</row>
    <row r="180" spans="1:85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</row>
    <row r="181" spans="1:85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</row>
    <row r="182" spans="1:85" x14ac:dyDescent="0.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</row>
    <row r="183" spans="1:85" x14ac:dyDescent="0.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</row>
    <row r="184" spans="1:85" x14ac:dyDescent="0.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</row>
    <row r="185" spans="1:85" x14ac:dyDescent="0.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</row>
    <row r="186" spans="1:85" x14ac:dyDescent="0.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</row>
    <row r="187" spans="1:85" x14ac:dyDescent="0.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</row>
    <row r="188" spans="1:85" x14ac:dyDescent="0.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</row>
    <row r="189" spans="1:85" x14ac:dyDescent="0.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</row>
    <row r="190" spans="1:85" x14ac:dyDescent="0.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</row>
    <row r="191" spans="1:85" x14ac:dyDescent="0.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</row>
    <row r="192" spans="1:85" x14ac:dyDescent="0.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</row>
    <row r="193" spans="1:85" x14ac:dyDescent="0.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</row>
    <row r="194" spans="1:85" x14ac:dyDescent="0.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</row>
    <row r="195" spans="1:85" x14ac:dyDescent="0.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</row>
    <row r="196" spans="1:85" x14ac:dyDescent="0.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</row>
    <row r="197" spans="1:85" x14ac:dyDescent="0.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</row>
    <row r="198" spans="1:85" x14ac:dyDescent="0.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</row>
    <row r="199" spans="1:85" x14ac:dyDescent="0.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</row>
    <row r="200" spans="1:85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</row>
    <row r="201" spans="1:85" x14ac:dyDescent="0.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</row>
    <row r="202" spans="1:85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</row>
    <row r="203" spans="1:85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</row>
    <row r="204" spans="1:85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</row>
    <row r="205" spans="1:85" x14ac:dyDescent="0.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</row>
    <row r="206" spans="1:85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</row>
    <row r="207" spans="1:85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</row>
    <row r="208" spans="1:85" x14ac:dyDescent="0.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</row>
    <row r="209" spans="1:85" x14ac:dyDescent="0.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</row>
    <row r="210" spans="1:85" x14ac:dyDescent="0.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</row>
    <row r="211" spans="1:85" x14ac:dyDescent="0.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</row>
    <row r="212" spans="1:85" x14ac:dyDescent="0.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</row>
    <row r="213" spans="1:85" x14ac:dyDescent="0.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</row>
    <row r="214" spans="1:85" x14ac:dyDescent="0.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</row>
    <row r="215" spans="1:85" x14ac:dyDescent="0.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</row>
    <row r="216" spans="1:85" x14ac:dyDescent="0.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</row>
    <row r="217" spans="1:85" x14ac:dyDescent="0.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</row>
    <row r="218" spans="1:85" x14ac:dyDescent="0.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</row>
    <row r="219" spans="1:85" x14ac:dyDescent="0.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</row>
    <row r="220" spans="1:85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</row>
    <row r="221" spans="1:85" x14ac:dyDescent="0.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</row>
    <row r="222" spans="1:85" x14ac:dyDescent="0.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</row>
    <row r="223" spans="1:85" x14ac:dyDescent="0.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</row>
    <row r="224" spans="1:85" x14ac:dyDescent="0.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</row>
    <row r="225" spans="1:85" x14ac:dyDescent="0.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</row>
    <row r="226" spans="1:85" x14ac:dyDescent="0.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</row>
    <row r="227" spans="1:85" x14ac:dyDescent="0.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</row>
    <row r="228" spans="1:85" x14ac:dyDescent="0.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</row>
    <row r="229" spans="1:85" x14ac:dyDescent="0.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</row>
    <row r="230" spans="1:85" x14ac:dyDescent="0.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</row>
    <row r="231" spans="1:85" x14ac:dyDescent="0.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</row>
    <row r="232" spans="1:85" x14ac:dyDescent="0.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</row>
    <row r="233" spans="1:85" x14ac:dyDescent="0.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</row>
    <row r="234" spans="1:85" x14ac:dyDescent="0.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</row>
    <row r="235" spans="1:85" x14ac:dyDescent="0.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</row>
    <row r="236" spans="1:85" x14ac:dyDescent="0.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</row>
    <row r="237" spans="1:85" x14ac:dyDescent="0.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</row>
    <row r="238" spans="1:85" x14ac:dyDescent="0.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</row>
    <row r="239" spans="1:85" x14ac:dyDescent="0.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</row>
    <row r="240" spans="1:85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</row>
    <row r="241" spans="1:85" x14ac:dyDescent="0.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</row>
    <row r="242" spans="1:85" x14ac:dyDescent="0.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</row>
    <row r="243" spans="1:85" x14ac:dyDescent="0.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</row>
    <row r="244" spans="1:85" x14ac:dyDescent="0.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</row>
    <row r="245" spans="1:85" x14ac:dyDescent="0.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</row>
    <row r="246" spans="1:85" x14ac:dyDescent="0.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</row>
    <row r="247" spans="1:85" x14ac:dyDescent="0.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</row>
    <row r="248" spans="1:85" x14ac:dyDescent="0.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</row>
    <row r="249" spans="1:85" x14ac:dyDescent="0.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</row>
    <row r="250" spans="1:85" x14ac:dyDescent="0.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</row>
    <row r="251" spans="1:85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</row>
    <row r="252" spans="1:85" x14ac:dyDescent="0.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</row>
    <row r="253" spans="1:85" x14ac:dyDescent="0.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</row>
    <row r="254" spans="1:85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</row>
    <row r="255" spans="1:85" x14ac:dyDescent="0.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</row>
    <row r="256" spans="1:85" x14ac:dyDescent="0.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</row>
    <row r="257" spans="1:85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</row>
    <row r="258" spans="1:85" x14ac:dyDescent="0.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</row>
    <row r="259" spans="1:85" x14ac:dyDescent="0.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</row>
    <row r="260" spans="1:85" x14ac:dyDescent="0.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</row>
    <row r="261" spans="1:85" x14ac:dyDescent="0.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</row>
    <row r="262" spans="1:85" x14ac:dyDescent="0.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</row>
    <row r="263" spans="1:85" x14ac:dyDescent="0.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</row>
    <row r="264" spans="1:85" x14ac:dyDescent="0.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</row>
    <row r="265" spans="1:85" x14ac:dyDescent="0.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</row>
    <row r="266" spans="1:85" x14ac:dyDescent="0.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</row>
    <row r="267" spans="1:85" x14ac:dyDescent="0.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</row>
    <row r="268" spans="1:85" x14ac:dyDescent="0.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</row>
    <row r="269" spans="1:85" x14ac:dyDescent="0.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</row>
    <row r="270" spans="1:85" x14ac:dyDescent="0.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</row>
    <row r="271" spans="1:85" x14ac:dyDescent="0.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</row>
    <row r="272" spans="1:85" x14ac:dyDescent="0.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</row>
    <row r="273" spans="1:85" x14ac:dyDescent="0.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</row>
    <row r="274" spans="1:85" x14ac:dyDescent="0.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</row>
    <row r="275" spans="1:85" x14ac:dyDescent="0.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</row>
    <row r="276" spans="1:85" x14ac:dyDescent="0.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</row>
    <row r="277" spans="1:85" x14ac:dyDescent="0.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</row>
    <row r="278" spans="1:85" x14ac:dyDescent="0.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</row>
    <row r="279" spans="1:85" x14ac:dyDescent="0.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</row>
    <row r="280" spans="1:85" x14ac:dyDescent="0.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</row>
    <row r="281" spans="1:85" x14ac:dyDescent="0.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</row>
    <row r="282" spans="1:85" x14ac:dyDescent="0.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</row>
    <row r="283" spans="1:85" x14ac:dyDescent="0.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</row>
    <row r="284" spans="1:85" x14ac:dyDescent="0.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</row>
    <row r="285" spans="1:85" x14ac:dyDescent="0.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</row>
    <row r="286" spans="1:85" x14ac:dyDescent="0.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</row>
    <row r="287" spans="1:85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</row>
    <row r="288" spans="1:85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</row>
    <row r="289" spans="1:85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</row>
    <row r="290" spans="1:85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</row>
    <row r="291" spans="1:85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</row>
    <row r="292" spans="1:85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</row>
    <row r="293" spans="1:85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</row>
    <row r="294" spans="1:85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</row>
    <row r="295" spans="1:85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</row>
    <row r="296" spans="1:85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</row>
    <row r="297" spans="1:85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</row>
    <row r="298" spans="1:85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</row>
    <row r="299" spans="1:85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</row>
    <row r="300" spans="1:85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</row>
    <row r="301" spans="1:85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</row>
    <row r="302" spans="1:85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</row>
    <row r="303" spans="1:85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</row>
    <row r="304" spans="1:85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</row>
    <row r="305" spans="1:85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</row>
    <row r="306" spans="1:85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</row>
    <row r="307" spans="1:85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</row>
    <row r="308" spans="1:85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</row>
    <row r="309" spans="1:85" x14ac:dyDescent="0.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</row>
    <row r="310" spans="1:85" x14ac:dyDescent="0.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</row>
    <row r="311" spans="1:85" x14ac:dyDescent="0.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</row>
    <row r="312" spans="1:85" x14ac:dyDescent="0.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</row>
    <row r="313" spans="1:85" x14ac:dyDescent="0.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</row>
    <row r="314" spans="1:85" x14ac:dyDescent="0.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</row>
    <row r="315" spans="1:85" x14ac:dyDescent="0.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</row>
    <row r="316" spans="1:85" x14ac:dyDescent="0.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</row>
    <row r="317" spans="1:85" x14ac:dyDescent="0.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</row>
    <row r="318" spans="1:85" x14ac:dyDescent="0.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</row>
    <row r="319" spans="1:85" x14ac:dyDescent="0.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</row>
    <row r="320" spans="1:85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</row>
    <row r="321" spans="1:85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</row>
    <row r="322" spans="1:85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</row>
    <row r="323" spans="1:85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</row>
    <row r="324" spans="1:85" x14ac:dyDescent="0.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</row>
    <row r="325" spans="1:85" x14ac:dyDescent="0.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</row>
    <row r="326" spans="1:85" x14ac:dyDescent="0.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</row>
    <row r="327" spans="1:85" x14ac:dyDescent="0.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</row>
    <row r="328" spans="1:85" x14ac:dyDescent="0.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</row>
    <row r="329" spans="1:85" x14ac:dyDescent="0.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</row>
    <row r="330" spans="1:85" x14ac:dyDescent="0.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</row>
    <row r="331" spans="1:85" x14ac:dyDescent="0.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</row>
    <row r="332" spans="1:85" x14ac:dyDescent="0.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</row>
    <row r="333" spans="1:85" x14ac:dyDescent="0.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</row>
    <row r="334" spans="1:85" x14ac:dyDescent="0.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</row>
    <row r="335" spans="1:85" x14ac:dyDescent="0.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</row>
    <row r="336" spans="1:85" x14ac:dyDescent="0.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</row>
    <row r="337" spans="1:85" x14ac:dyDescent="0.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</row>
    <row r="338" spans="1:85" x14ac:dyDescent="0.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</row>
    <row r="339" spans="1:85" x14ac:dyDescent="0.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</row>
    <row r="340" spans="1:85" x14ac:dyDescent="0.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</row>
    <row r="341" spans="1:85" x14ac:dyDescent="0.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</row>
    <row r="342" spans="1:85" x14ac:dyDescent="0.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</row>
    <row r="343" spans="1:85" x14ac:dyDescent="0.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</row>
    <row r="344" spans="1:85" x14ac:dyDescent="0.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</row>
    <row r="345" spans="1:85" x14ac:dyDescent="0.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</row>
    <row r="346" spans="1:85" x14ac:dyDescent="0.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</row>
    <row r="347" spans="1:85" x14ac:dyDescent="0.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</row>
    <row r="348" spans="1:85" x14ac:dyDescent="0.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</row>
    <row r="349" spans="1:85" x14ac:dyDescent="0.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</row>
    <row r="350" spans="1:85" x14ac:dyDescent="0.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</row>
    <row r="351" spans="1:85" x14ac:dyDescent="0.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</row>
    <row r="352" spans="1:85" x14ac:dyDescent="0.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</row>
    <row r="353" spans="1:85" x14ac:dyDescent="0.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</row>
    <row r="354" spans="1:85" x14ac:dyDescent="0.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</row>
    <row r="355" spans="1:85" x14ac:dyDescent="0.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</row>
    <row r="356" spans="1:85" x14ac:dyDescent="0.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</row>
    <row r="357" spans="1:85" x14ac:dyDescent="0.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</row>
    <row r="358" spans="1:85" x14ac:dyDescent="0.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</row>
    <row r="359" spans="1:85" x14ac:dyDescent="0.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</row>
    <row r="360" spans="1:85" x14ac:dyDescent="0.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</row>
    <row r="361" spans="1:85" x14ac:dyDescent="0.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</row>
    <row r="362" spans="1:85" x14ac:dyDescent="0.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</row>
    <row r="363" spans="1:85" x14ac:dyDescent="0.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</row>
    <row r="364" spans="1:85" x14ac:dyDescent="0.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</row>
    <row r="365" spans="1:85" x14ac:dyDescent="0.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</row>
    <row r="366" spans="1:85" x14ac:dyDescent="0.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</row>
    <row r="367" spans="1:85" x14ac:dyDescent="0.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</row>
    <row r="368" spans="1:85" x14ac:dyDescent="0.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</row>
    <row r="369" spans="1:85" x14ac:dyDescent="0.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</row>
    <row r="370" spans="1:85" x14ac:dyDescent="0.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</row>
    <row r="371" spans="1:85" x14ac:dyDescent="0.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</row>
    <row r="372" spans="1:85" x14ac:dyDescent="0.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</row>
    <row r="373" spans="1:85" x14ac:dyDescent="0.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</row>
    <row r="374" spans="1:85" x14ac:dyDescent="0.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</row>
    <row r="375" spans="1:85" x14ac:dyDescent="0.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</row>
    <row r="376" spans="1:85" x14ac:dyDescent="0.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</row>
    <row r="377" spans="1:85" x14ac:dyDescent="0.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</row>
    <row r="378" spans="1:85" x14ac:dyDescent="0.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</row>
    <row r="379" spans="1:85" x14ac:dyDescent="0.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</row>
    <row r="380" spans="1:85" x14ac:dyDescent="0.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</row>
    <row r="381" spans="1:85" x14ac:dyDescent="0.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</row>
    <row r="382" spans="1:85" x14ac:dyDescent="0.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</row>
    <row r="383" spans="1:85" x14ac:dyDescent="0.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</row>
    <row r="384" spans="1:85" x14ac:dyDescent="0.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</row>
    <row r="385" spans="1:85" x14ac:dyDescent="0.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</row>
    <row r="386" spans="1:85" x14ac:dyDescent="0.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</row>
    <row r="387" spans="1:85" x14ac:dyDescent="0.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</row>
    <row r="388" spans="1:85" x14ac:dyDescent="0.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</row>
    <row r="389" spans="1:85" x14ac:dyDescent="0.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</row>
    <row r="390" spans="1:85" x14ac:dyDescent="0.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</row>
    <row r="391" spans="1:85" x14ac:dyDescent="0.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</row>
    <row r="392" spans="1:85" x14ac:dyDescent="0.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</row>
    <row r="393" spans="1:85" x14ac:dyDescent="0.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</row>
    <row r="394" spans="1:85" x14ac:dyDescent="0.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</row>
    <row r="395" spans="1:85" x14ac:dyDescent="0.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</row>
    <row r="396" spans="1:85" x14ac:dyDescent="0.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</row>
    <row r="397" spans="1:85" x14ac:dyDescent="0.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</row>
    <row r="398" spans="1:85" x14ac:dyDescent="0.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</row>
    <row r="399" spans="1:85" x14ac:dyDescent="0.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</row>
    <row r="400" spans="1:85" x14ac:dyDescent="0.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</row>
    <row r="401" spans="1:85" x14ac:dyDescent="0.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</row>
    <row r="402" spans="1:85" x14ac:dyDescent="0.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</row>
    <row r="403" spans="1:85" x14ac:dyDescent="0.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</row>
    <row r="404" spans="1:85" x14ac:dyDescent="0.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</row>
    <row r="405" spans="1:85" x14ac:dyDescent="0.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</row>
    <row r="406" spans="1:85" x14ac:dyDescent="0.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</row>
    <row r="407" spans="1:85" x14ac:dyDescent="0.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</row>
    <row r="408" spans="1:85" x14ac:dyDescent="0.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</row>
    <row r="409" spans="1:85" x14ac:dyDescent="0.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</row>
    <row r="410" spans="1:85" x14ac:dyDescent="0.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</row>
    <row r="411" spans="1:85" x14ac:dyDescent="0.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</row>
    <row r="412" spans="1:85" x14ac:dyDescent="0.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</row>
    <row r="413" spans="1:85" x14ac:dyDescent="0.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</row>
    <row r="414" spans="1:85" x14ac:dyDescent="0.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</row>
    <row r="415" spans="1:85" x14ac:dyDescent="0.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</row>
    <row r="416" spans="1:85" x14ac:dyDescent="0.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</row>
    <row r="417" spans="1:85" x14ac:dyDescent="0.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</row>
    <row r="418" spans="1:85" x14ac:dyDescent="0.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</row>
    <row r="419" spans="1:85" x14ac:dyDescent="0.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</row>
    <row r="420" spans="1:85" x14ac:dyDescent="0.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</row>
    <row r="421" spans="1:85" x14ac:dyDescent="0.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</row>
    <row r="422" spans="1:85" x14ac:dyDescent="0.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</row>
    <row r="423" spans="1:85" x14ac:dyDescent="0.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</row>
    <row r="424" spans="1:85" x14ac:dyDescent="0.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</row>
    <row r="425" spans="1:85" x14ac:dyDescent="0.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</row>
    <row r="426" spans="1:85" x14ac:dyDescent="0.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</row>
    <row r="427" spans="1:85" x14ac:dyDescent="0.3"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</row>
    <row r="428" spans="1:85" x14ac:dyDescent="0.3"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</row>
    <row r="429" spans="1:85" x14ac:dyDescent="0.3"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</row>
    <row r="430" spans="1:85" x14ac:dyDescent="0.3"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</row>
    <row r="431" spans="1:85" x14ac:dyDescent="0.3"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</row>
    <row r="432" spans="1:85" x14ac:dyDescent="0.3"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</row>
    <row r="433" spans="9:85" x14ac:dyDescent="0.3"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</row>
    <row r="434" spans="9:85" x14ac:dyDescent="0.3"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</row>
    <row r="435" spans="9:85" x14ac:dyDescent="0.3"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</row>
    <row r="436" spans="9:85" x14ac:dyDescent="0.3"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</row>
    <row r="437" spans="9:85" x14ac:dyDescent="0.3"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</row>
    <row r="438" spans="9:85" x14ac:dyDescent="0.3"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</row>
    <row r="439" spans="9:85" x14ac:dyDescent="0.3"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</row>
    <row r="440" spans="9:85" x14ac:dyDescent="0.3"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</row>
    <row r="441" spans="9:85" x14ac:dyDescent="0.3"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</row>
    <row r="442" spans="9:85" x14ac:dyDescent="0.3"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</row>
    <row r="443" spans="9:85" x14ac:dyDescent="0.3"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</row>
    <row r="444" spans="9:85" x14ac:dyDescent="0.3"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</row>
    <row r="445" spans="9:85" x14ac:dyDescent="0.3"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</row>
    <row r="446" spans="9:85" x14ac:dyDescent="0.3"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</row>
    <row r="447" spans="9:85" x14ac:dyDescent="0.3"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</row>
    <row r="448" spans="9:85" x14ac:dyDescent="0.3"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</row>
    <row r="449" spans="9:85" x14ac:dyDescent="0.3"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</row>
    <row r="450" spans="9:85" x14ac:dyDescent="0.3"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</row>
    <row r="451" spans="9:85" x14ac:dyDescent="0.3"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</row>
    <row r="452" spans="9:85" x14ac:dyDescent="0.3"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</row>
    <row r="453" spans="9:85" x14ac:dyDescent="0.3"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</row>
    <row r="454" spans="9:85" x14ac:dyDescent="0.3"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</row>
    <row r="455" spans="9:85" x14ac:dyDescent="0.3"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</row>
    <row r="456" spans="9:85" x14ac:dyDescent="0.3"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</row>
    <row r="457" spans="9:85" x14ac:dyDescent="0.3"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</row>
    <row r="458" spans="9:85" x14ac:dyDescent="0.3"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</row>
    <row r="459" spans="9:85" x14ac:dyDescent="0.3"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</row>
    <row r="460" spans="9:85" x14ac:dyDescent="0.3"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</row>
    <row r="461" spans="9:85" x14ac:dyDescent="0.3"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</row>
    <row r="462" spans="9:85" x14ac:dyDescent="0.3"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</row>
    <row r="463" spans="9:85" x14ac:dyDescent="0.3"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</row>
    <row r="464" spans="9:85" x14ac:dyDescent="0.3"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</row>
    <row r="465" spans="9:85" x14ac:dyDescent="0.3"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</row>
    <row r="466" spans="9:85" x14ac:dyDescent="0.3"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</row>
    <row r="467" spans="9:85" x14ac:dyDescent="0.3"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</row>
    <row r="468" spans="9:85" x14ac:dyDescent="0.3"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</row>
    <row r="469" spans="9:85" x14ac:dyDescent="0.3"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</row>
    <row r="470" spans="9:85" x14ac:dyDescent="0.3"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</row>
    <row r="471" spans="9:85" x14ac:dyDescent="0.3"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</row>
    <row r="472" spans="9:85" x14ac:dyDescent="0.3"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</row>
    <row r="473" spans="9:85" x14ac:dyDescent="0.3"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</row>
    <row r="474" spans="9:85" x14ac:dyDescent="0.3"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</row>
    <row r="475" spans="9:85" x14ac:dyDescent="0.3"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</row>
    <row r="476" spans="9:85" x14ac:dyDescent="0.3"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</row>
    <row r="477" spans="9:85" x14ac:dyDescent="0.3"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</row>
    <row r="478" spans="9:85" x14ac:dyDescent="0.3"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</row>
    <row r="479" spans="9:85" x14ac:dyDescent="0.3"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</row>
    <row r="480" spans="9:85" x14ac:dyDescent="0.3"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</row>
    <row r="481" spans="9:85" x14ac:dyDescent="0.3"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</row>
    <row r="482" spans="9:85" x14ac:dyDescent="0.3"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</row>
    <row r="483" spans="9:85" x14ac:dyDescent="0.3"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</row>
    <row r="484" spans="9:85" x14ac:dyDescent="0.3"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</row>
    <row r="485" spans="9:85" x14ac:dyDescent="0.3"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</row>
    <row r="486" spans="9:85" x14ac:dyDescent="0.3"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</row>
    <row r="487" spans="9:85" x14ac:dyDescent="0.3"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</row>
    <row r="488" spans="9:85" x14ac:dyDescent="0.3"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</row>
    <row r="489" spans="9:85" x14ac:dyDescent="0.3"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</row>
    <row r="490" spans="9:85" x14ac:dyDescent="0.3"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</row>
    <row r="491" spans="9:85" x14ac:dyDescent="0.3"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</row>
    <row r="492" spans="9:85" x14ac:dyDescent="0.3"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</row>
    <row r="493" spans="9:85" x14ac:dyDescent="0.3"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</row>
    <row r="494" spans="9:85" x14ac:dyDescent="0.3"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</row>
    <row r="495" spans="9:85" x14ac:dyDescent="0.3"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</row>
    <row r="496" spans="9:85" x14ac:dyDescent="0.3"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</row>
    <row r="497" spans="9:85" x14ac:dyDescent="0.3"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</row>
    <row r="498" spans="9:85" x14ac:dyDescent="0.3"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</row>
    <row r="499" spans="9:85" x14ac:dyDescent="0.3"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</row>
    <row r="500" spans="9:85" x14ac:dyDescent="0.3"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</row>
    <row r="501" spans="9:85" x14ac:dyDescent="0.3"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</row>
    <row r="502" spans="9:85" x14ac:dyDescent="0.3"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</row>
    <row r="503" spans="9:85" x14ac:dyDescent="0.3"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</row>
    <row r="504" spans="9:85" x14ac:dyDescent="0.3"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</row>
    <row r="505" spans="9:85" x14ac:dyDescent="0.3"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</row>
    <row r="506" spans="9:85" x14ac:dyDescent="0.3"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</row>
    <row r="507" spans="9:85" x14ac:dyDescent="0.3"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</row>
    <row r="508" spans="9:85" x14ac:dyDescent="0.3"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</row>
    <row r="509" spans="9:85" x14ac:dyDescent="0.3"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</row>
    <row r="510" spans="9:85" x14ac:dyDescent="0.3"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</row>
    <row r="511" spans="9:85" x14ac:dyDescent="0.3"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</row>
    <row r="512" spans="9:85" x14ac:dyDescent="0.3"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</row>
    <row r="513" spans="9:85" x14ac:dyDescent="0.3"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</row>
    <row r="514" spans="9:85" x14ac:dyDescent="0.3"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</row>
    <row r="515" spans="9:85" x14ac:dyDescent="0.3"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</row>
    <row r="516" spans="9:85" x14ac:dyDescent="0.3"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</row>
    <row r="517" spans="9:85" x14ac:dyDescent="0.3"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</row>
    <row r="518" spans="9:85" x14ac:dyDescent="0.3"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</row>
    <row r="519" spans="9:85" x14ac:dyDescent="0.3"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</row>
    <row r="520" spans="9:85" x14ac:dyDescent="0.3"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</row>
    <row r="521" spans="9:85" x14ac:dyDescent="0.3"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</row>
  </sheetData>
  <mergeCells count="12">
    <mergeCell ref="A1:H1"/>
    <mergeCell ref="A3:C3"/>
    <mergeCell ref="A4:C4"/>
    <mergeCell ref="A6:C6"/>
    <mergeCell ref="A5:C5"/>
    <mergeCell ref="A7:C7"/>
    <mergeCell ref="A15:C15"/>
    <mergeCell ref="A9:H9"/>
    <mergeCell ref="A11:C11"/>
    <mergeCell ref="A12:C12"/>
    <mergeCell ref="A14:C14"/>
    <mergeCell ref="A13:C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MENU</vt:lpstr>
      <vt:lpstr>ACR 240</vt:lpstr>
      <vt:lpstr>Kit PUTTY SEALANT</vt:lpstr>
      <vt:lpstr>FP PIPE WRAP</vt:lpstr>
      <vt:lpstr>PIANA</vt:lpstr>
      <vt:lpstr>FP MORTAR</vt:lpstr>
      <vt:lpstr>FPMF 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smadzio</dc:creator>
  <cp:lastModifiedBy>smadzio</cp:lastModifiedBy>
  <cp:lastPrinted>2020-02-10T12:43:08Z</cp:lastPrinted>
  <dcterms:created xsi:type="dcterms:W3CDTF">2019-09-20T10:05:16Z</dcterms:created>
  <dcterms:modified xsi:type="dcterms:W3CDTF">2020-08-05T11:01:50Z</dcterms:modified>
</cp:coreProperties>
</file>